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900390423PROMOTORA CLINICA ZONAFRANCA DE URABA\"/>
    </mc:Choice>
  </mc:AlternateContent>
  <xr:revisionPtr revIDLastSave="0" documentId="13_ncr:1_{84EFF8BB-D7BD-4299-BE24-D9CCD025A399}" xr6:coauthVersionLast="47" xr6:coauthVersionMax="47" xr10:uidLastSave="{00000000-0000-0000-0000-000000000000}"/>
  <bookViews>
    <workbookView xWindow="-110" yWindow="-110" windowWidth="19420" windowHeight="11500" activeTab="2" xr2:uid="{AB00B4D8-94D2-4130-B6A1-BF064315635E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C9" i="3"/>
  <c r="C9" i="4" s="1"/>
  <c r="H32" i="3" l="1"/>
  <c r="H33" i="3" s="1"/>
  <c r="H24" i="4"/>
  <c r="I24" i="4"/>
  <c r="L2" i="2"/>
  <c r="AP1" i="2"/>
  <c r="AO1" i="2"/>
  <c r="AN1" i="2"/>
  <c r="AM1" i="2"/>
  <c r="AL1" i="2"/>
  <c r="AK1" i="2"/>
  <c r="AJ1" i="2"/>
  <c r="AI1" i="2"/>
  <c r="AH1" i="2"/>
  <c r="AG1" i="2"/>
  <c r="Z1" i="2"/>
  <c r="Y1" i="2"/>
  <c r="X1" i="2"/>
  <c r="W1" i="2"/>
  <c r="V1" i="2"/>
  <c r="M1" i="2"/>
  <c r="J1" i="2"/>
  <c r="I1" i="2"/>
  <c r="K1" i="2" l="1"/>
</calcChain>
</file>

<file path=xl/sharedStrings.xml><?xml version="1.0" encoding="utf-8"?>
<sst xmlns="http://schemas.openxmlformats.org/spreadsheetml/2006/main" count="133" uniqueCount="121">
  <si>
    <t>Grupo Codigo</t>
  </si>
  <si>
    <t>Grupo Nombre</t>
  </si>
  <si>
    <t>Consecutivo</t>
  </si>
  <si>
    <t xml:space="preserve">Consecutivo </t>
  </si>
  <si>
    <t>Fecha</t>
  </si>
  <si>
    <t>Estado Cartera</t>
  </si>
  <si>
    <t>Dias Atraso</t>
  </si>
  <si>
    <t>Valor Inicial</t>
  </si>
  <si>
    <t xml:space="preserve">Saldo Fecha Corte </t>
  </si>
  <si>
    <t>Numero Radicación</t>
  </si>
  <si>
    <t>Fecha Radicación</t>
  </si>
  <si>
    <t>Valor Radicado</t>
  </si>
  <si>
    <t>Valor Anticipo</t>
  </si>
  <si>
    <t>Valor Descuento Anticipo</t>
  </si>
  <si>
    <t>Valor Objetado</t>
  </si>
  <si>
    <t>Valor Aceptado</t>
  </si>
  <si>
    <t>Total Sin Vencer</t>
  </si>
  <si>
    <t>0-30</t>
  </si>
  <si>
    <t>31-60</t>
  </si>
  <si>
    <t>61-90</t>
  </si>
  <si>
    <t>91-180</t>
  </si>
  <si>
    <t>181-360</t>
  </si>
  <si>
    <t>&gt;360</t>
  </si>
  <si>
    <t>Total Saldo Factura</t>
  </si>
  <si>
    <t>CAJA DE COMPENSACION FAMILIAR DEL VALLE DEL CAUCA - COMFENALCO VALLE DELAGENTE</t>
  </si>
  <si>
    <t>FSE0000261244</t>
  </si>
  <si>
    <t>FSE261244</t>
  </si>
  <si>
    <t>Contestada radicada</t>
  </si>
  <si>
    <t>Centro Atención Nombre</t>
  </si>
  <si>
    <t>Nit Centro Atención</t>
  </si>
  <si>
    <t>PROMOTORA CLINICA ZONA FRANCA DE URABA S.A.S.</t>
  </si>
  <si>
    <t>900390423-9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</si>
  <si>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</si>
  <si>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</si>
  <si>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</si>
  <si>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</si>
  <si>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</si>
  <si>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</si>
  <si>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</si>
  <si>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</si>
  <si>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</si>
  <si>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</si>
  <si>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</si>
  <si>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</si>
  <si>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</si>
  <si>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</si>
  <si>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</si>
  <si>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</si>
  <si>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</si>
  <si>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</si>
  <si>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</si>
  <si>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</si>
  <si>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</si>
  <si>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</si>
  <si>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</si>
  <si>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</si>
  <si>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</si>
  <si>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</si>
  <si>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</si>
  <si>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</si>
  <si>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</si>
  <si>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</si>
  <si>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</si>
  <si>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</si>
  <si>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</si>
  <si>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</si>
  <si>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</si>
  <si>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</si>
  <si>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</si>
  <si>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</si>
  <si>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</si>
  <si>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</si>
  <si>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</si>
  <si>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</si>
  <si>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</si>
  <si>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</si>
  <si>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</si>
  <si>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</si>
  <si>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 xml:space="preserve">PROMOTORA CLINICA ZONAFRANCA DE URABA </t>
  </si>
  <si>
    <t>Finalizada</t>
  </si>
  <si>
    <t>Urgencias</t>
  </si>
  <si>
    <t>Factura en proceso interno</t>
  </si>
  <si>
    <t>Factura Pendiente por Programacion de Pago</t>
  </si>
  <si>
    <t>900390423_FSE261244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</si>
  <si>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</si>
  <si>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</si>
  <si>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</si>
  <si>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</si>
  <si>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</si>
  <si>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</si>
  <si>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</si>
  <si>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</si>
  <si>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</si>
  <si>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</si>
  <si>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</si>
  <si>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</si>
  <si>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</si>
  <si>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</si>
  <si>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</si>
  <si>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</si>
  <si>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</si>
  <si>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</si>
  <si>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</si>
  <si>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</si>
  <si>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</si>
  <si>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Lizeth Ome G.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</si>
  <si>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</si>
  <si>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</si>
  <si>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</si>
  <si>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</si>
  <si>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</si>
  <si>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</si>
  <si>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</si>
  <si>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</si>
  <si>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</si>
  <si>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</si>
  <si>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</si>
  <si>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</si>
  <si>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 xml:space="preserve">Señores : PROMOTORA CLINICA ZONAFRANCA DE URABA </t>
  </si>
  <si>
    <t>NIT: 900390423</t>
  </si>
  <si>
    <t>A continuacion me permito remitir nuestra respuesta al estado de cartera presentado en la fecha: 23/04/2025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</si>
</sst>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70" formatCode="_-&quot;$&quot;\ * #,##0.00_-;\-&quot;$&quot;\ * #,##0.00_-;_-&quot;$&quot;\ * &quot;-&quot;??_-;_-@_-"/>
    <numFmt numFmtId="171" formatCode="_-* #,##0.00_-;\-* #,##0.0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&quot;$&quot;\ #,##0;[Red]&quot;$&quot;\ #,##0"/>
    <numFmt numFmtId="175" formatCode="[$$-240A]\ #,##0;\-[$$-240A]\ #,##0"/>
  </numFmts>
  <fonts count="2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8" tint="0.3999755851924192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2" fillId="0" borderId="0"/>
    <xf numFmtId="173" fontId="1" fillId="0" borderId="0" applyFont="0" applyFill="0" applyBorder="0" applyAlignment="0" applyProtection="0"/>
  </cellStyleXfs>
  <cellXfs count="10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4" fontId="19" fillId="0" borderId="0" xfId="0" applyNumberFormat="1" applyFont="1" applyAlignment="1">
      <alignment horizontal="center" vertical="center"/>
    </xf>
    <xf numFmtId="165" fontId="19" fillId="0" borderId="0" xfId="2" applyNumberFormat="1" applyFont="1" applyAlignment="1">
      <alignment vertical="center"/>
    </xf>
    <xf numFmtId="165" fontId="20" fillId="0" borderId="0" xfId="0" applyNumberFormat="1" applyFont="1" applyAlignment="1">
      <alignment vertical="center"/>
    </xf>
    <xf numFmtId="165" fontId="19" fillId="0" borderId="0" xfId="0" applyNumberFormat="1" applyFont="1" applyAlignment="1">
      <alignment vertical="center"/>
    </xf>
    <xf numFmtId="0" fontId="19" fillId="0" borderId="0" xfId="2" applyNumberFormat="1" applyFont="1" applyAlignment="1">
      <alignment vertical="center"/>
    </xf>
    <xf numFmtId="14" fontId="19" fillId="0" borderId="0" xfId="0" applyNumberFormat="1" applyFont="1" applyAlignment="1">
      <alignment vertical="center"/>
    </xf>
    <xf numFmtId="165" fontId="19" fillId="0" borderId="0" xfId="0" applyNumberFormat="1" applyFont="1"/>
    <xf numFmtId="165" fontId="19" fillId="0" borderId="0" xfId="2" applyNumberFormat="1" applyFont="1"/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166" fontId="21" fillId="0" borderId="1" xfId="2" applyNumberFormat="1" applyFont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 wrapText="1"/>
    </xf>
    <xf numFmtId="0" fontId="21" fillId="35" borderId="1" xfId="0" applyFont="1" applyFill="1" applyBorder="1" applyAlignment="1">
      <alignment horizontal="center" vertical="center" wrapText="1"/>
    </xf>
    <xf numFmtId="165" fontId="21" fillId="35" borderId="1" xfId="2" applyNumberFormat="1" applyFont="1" applyFill="1" applyBorder="1" applyAlignment="1">
      <alignment horizontal="center" vertical="center" wrapText="1"/>
    </xf>
    <xf numFmtId="0" fontId="21" fillId="35" borderId="1" xfId="2" applyNumberFormat="1" applyFont="1" applyFill="1" applyBorder="1" applyAlignment="1">
      <alignment horizontal="center" vertical="center" wrapText="1"/>
    </xf>
    <xf numFmtId="0" fontId="21" fillId="36" borderId="1" xfId="0" applyFont="1" applyFill="1" applyBorder="1" applyAlignment="1">
      <alignment horizontal="center" vertical="center" wrapText="1"/>
    </xf>
    <xf numFmtId="14" fontId="21" fillId="36" borderId="1" xfId="0" applyNumberFormat="1" applyFont="1" applyFill="1" applyBorder="1" applyAlignment="1">
      <alignment horizontal="center" vertical="center" wrapText="1"/>
    </xf>
    <xf numFmtId="0" fontId="21" fillId="37" borderId="1" xfId="0" applyFont="1" applyFill="1" applyBorder="1" applyAlignment="1">
      <alignment horizontal="center" vertical="center" wrapText="1"/>
    </xf>
    <xf numFmtId="167" fontId="21" fillId="34" borderId="1" xfId="2" applyNumberFormat="1" applyFont="1" applyFill="1" applyBorder="1" applyAlignment="1">
      <alignment horizontal="center" vertical="center" wrapText="1"/>
    </xf>
    <xf numFmtId="0" fontId="21" fillId="38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 applyProtection="1">
      <alignment horizontal="center" vertical="center"/>
      <protection locked="0"/>
    </xf>
    <xf numFmtId="14" fontId="20" fillId="0" borderId="1" xfId="0" applyNumberFormat="1" applyFont="1" applyBorder="1" applyAlignment="1">
      <alignment horizontal="center" vertical="center"/>
    </xf>
    <xf numFmtId="166" fontId="20" fillId="0" borderId="1" xfId="2" applyNumberFormat="1" applyFont="1" applyBorder="1" applyAlignment="1">
      <alignment horizontal="center" vertical="center"/>
    </xf>
    <xf numFmtId="164" fontId="20" fillId="0" borderId="1" xfId="44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4" fillId="0" borderId="19" xfId="49" applyFont="1" applyBorder="1" applyAlignment="1">
      <alignment horizontal="center" vertical="center"/>
    </xf>
    <xf numFmtId="0" fontId="24" fillId="0" borderId="13" xfId="49" applyFont="1" applyBorder="1" applyAlignment="1">
      <alignment horizontal="center" vertical="center"/>
    </xf>
    <xf numFmtId="1" fontId="24" fillId="0" borderId="0" xfId="45" applyNumberFormat="1" applyFont="1" applyAlignment="1">
      <alignment horizontal="right"/>
    </xf>
    <xf numFmtId="0" fontId="24" fillId="0" borderId="11" xfId="49" applyFont="1" applyBorder="1" applyAlignment="1">
      <alignment horizontal="center" vertical="center"/>
    </xf>
    <xf numFmtId="0" fontId="24" fillId="0" borderId="0" xfId="49" applyFont="1" applyAlignment="1">
      <alignment horizontal="center"/>
    </xf>
    <xf numFmtId="175" fontId="23" fillId="0" borderId="0" xfId="46" applyNumberFormat="1" applyFont="1" applyAlignment="1">
      <alignment horizontal="right"/>
    </xf>
    <xf numFmtId="0" fontId="24" fillId="0" borderId="20" xfId="49" applyFont="1" applyBorder="1" applyAlignment="1">
      <alignment horizontal="center" vertical="center"/>
    </xf>
    <xf numFmtId="1" fontId="24" fillId="0" borderId="0" xfId="45" applyNumberFormat="1" applyFont="1" applyAlignment="1">
      <alignment horizontal="center" vertical="center"/>
    </xf>
    <xf numFmtId="0" fontId="24" fillId="0" borderId="17" xfId="49" applyFont="1" applyBorder="1" applyAlignment="1">
      <alignment horizontal="center" vertical="center"/>
    </xf>
    <xf numFmtId="1" fontId="23" fillId="0" borderId="0" xfId="45" applyNumberFormat="1" applyFont="1" applyAlignment="1">
      <alignment horizontal="right"/>
    </xf>
    <xf numFmtId="175" fontId="24" fillId="0" borderId="0" xfId="46" applyNumberFormat="1" applyFont="1" applyAlignment="1">
      <alignment horizontal="right"/>
    </xf>
    <xf numFmtId="0" fontId="24" fillId="0" borderId="14" xfId="49" applyFont="1" applyBorder="1" applyAlignment="1">
      <alignment horizontal="center" vertical="center"/>
    </xf>
    <xf numFmtId="0" fontId="24" fillId="0" borderId="18" xfId="49" applyFont="1" applyBorder="1" applyAlignment="1">
      <alignment horizontal="center" vertical="center"/>
    </xf>
    <xf numFmtId="0" fontId="24" fillId="0" borderId="12" xfId="49" applyFont="1" applyBorder="1" applyAlignment="1">
      <alignment horizontal="center" vertical="center"/>
    </xf>
    <xf numFmtId="0" fontId="23" fillId="39" borderId="0" xfId="49" applyFont="1" applyFill="1"/>
    <xf numFmtId="0" fontId="24" fillId="0" borderId="16" xfId="49" applyFont="1" applyBorder="1" applyAlignment="1">
      <alignment horizontal="center" vertical="center" wrapText="1"/>
    </xf>
    <xf numFmtId="0" fontId="24" fillId="0" borderId="0" xfId="49" applyFont="1" applyAlignment="1">
      <alignment horizontal="center" vertical="center" wrapText="1"/>
    </xf>
    <xf numFmtId="0" fontId="24" fillId="0" borderId="15" xfId="49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5" fillId="0" borderId="0" xfId="49" applyFont="1" applyAlignment="1">
      <alignment horizontal="center" vertical="center" wrapText="1"/>
    </xf>
    <xf numFmtId="175" fontId="23" fillId="0" borderId="22" xfId="46" applyNumberFormat="1" applyFont="1" applyBorder="1" applyAlignment="1">
      <alignment horizontal="right"/>
    </xf>
    <xf numFmtId="165" fontId="24" fillId="0" borderId="0" xfId="49" applyNumberFormat="1" applyFont="1" applyAlignment="1">
      <alignment horizontal="center" vertical="center"/>
    </xf>
    <xf numFmtId="164" fontId="23" fillId="0" borderId="22" xfId="46" applyNumberFormat="1" applyFont="1" applyBorder="1" applyAlignment="1">
      <alignment horizontal="center"/>
    </xf>
    <xf numFmtId="0" fontId="19" fillId="0" borderId="1" xfId="0" applyFont="1" applyBorder="1" applyAlignment="1">
      <alignment vertical="center"/>
    </xf>
    <xf numFmtId="0" fontId="23" fillId="0" borderId="0" xfId="49" applyFont="1"/>
    <xf numFmtId="0" fontId="23" fillId="0" borderId="11" xfId="49" applyFont="1" applyBorder="1" applyAlignment="1">
      <alignment horizontal="centerContinuous"/>
    </xf>
    <xf numFmtId="0" fontId="23" fillId="0" borderId="12" xfId="49" applyFont="1" applyBorder="1" applyAlignment="1">
      <alignment horizontal="centerContinuous"/>
    </xf>
    <xf numFmtId="0" fontId="23" fillId="0" borderId="15" xfId="49" applyFont="1" applyBorder="1" applyAlignment="1">
      <alignment horizontal="centerContinuous"/>
    </xf>
    <xf numFmtId="0" fontId="23" fillId="0" borderId="16" xfId="49" applyFont="1" applyBorder="1" applyAlignment="1">
      <alignment horizontal="centerContinuous"/>
    </xf>
    <xf numFmtId="0" fontId="24" fillId="0" borderId="11" xfId="49" applyFont="1" applyBorder="1" applyAlignment="1">
      <alignment horizontal="centerContinuous" vertical="center"/>
    </xf>
    <xf numFmtId="0" fontId="24" fillId="0" borderId="13" xfId="49" applyFont="1" applyBorder="1" applyAlignment="1">
      <alignment horizontal="centerContinuous" vertical="center"/>
    </xf>
    <xf numFmtId="0" fontId="24" fillId="0" borderId="12" xfId="49" applyFont="1" applyBorder="1" applyAlignment="1">
      <alignment horizontal="centerContinuous" vertical="center"/>
    </xf>
    <xf numFmtId="0" fontId="24" fillId="0" borderId="14" xfId="49" applyFont="1" applyBorder="1" applyAlignment="1">
      <alignment horizontal="centerContinuous" vertical="center"/>
    </xf>
    <xf numFmtId="0" fontId="24" fillId="0" borderId="15" xfId="49" applyFont="1" applyBorder="1" applyAlignment="1">
      <alignment horizontal="centerContinuous" vertical="center"/>
    </xf>
    <xf numFmtId="0" fontId="24" fillId="0" borderId="0" xfId="49" applyFont="1" applyAlignment="1">
      <alignment horizontal="centerContinuous" vertical="center"/>
    </xf>
    <xf numFmtId="0" fontId="24" fillId="0" borderId="21" xfId="49" applyFont="1" applyBorder="1" applyAlignment="1">
      <alignment horizontal="centerContinuous" vertical="center"/>
    </xf>
    <xf numFmtId="0" fontId="23" fillId="0" borderId="17" xfId="49" applyFont="1" applyBorder="1" applyAlignment="1">
      <alignment horizontal="centerContinuous"/>
    </xf>
    <xf numFmtId="0" fontId="23" fillId="0" borderId="19" xfId="49" applyFont="1" applyBorder="1" applyAlignment="1">
      <alignment horizontal="centerContinuous"/>
    </xf>
    <xf numFmtId="0" fontId="24" fillId="0" borderId="17" xfId="49" applyFont="1" applyBorder="1" applyAlignment="1">
      <alignment horizontal="centerContinuous" vertical="center"/>
    </xf>
    <xf numFmtId="0" fontId="24" fillId="0" borderId="18" xfId="49" applyFont="1" applyBorder="1" applyAlignment="1">
      <alignment horizontal="centerContinuous" vertical="center"/>
    </xf>
    <xf numFmtId="0" fontId="24" fillId="0" borderId="19" xfId="49" applyFont="1" applyBorder="1" applyAlignment="1">
      <alignment horizontal="centerContinuous" vertical="center"/>
    </xf>
    <xf numFmtId="0" fontId="24" fillId="0" borderId="20" xfId="49" applyFont="1" applyBorder="1" applyAlignment="1">
      <alignment horizontal="centerContinuous" vertical="center"/>
    </xf>
    <xf numFmtId="0" fontId="23" fillId="0" borderId="15" xfId="49" applyFont="1" applyBorder="1"/>
    <xf numFmtId="0" fontId="23" fillId="0" borderId="16" xfId="49" applyFont="1" applyBorder="1"/>
    <xf numFmtId="0" fontId="24" fillId="0" borderId="0" xfId="49" applyFont="1"/>
    <xf numFmtId="14" fontId="23" fillId="0" borderId="0" xfId="49" applyNumberFormat="1" applyFont="1"/>
    <xf numFmtId="172" fontId="23" fillId="0" borderId="0" xfId="49" applyNumberFormat="1" applyFont="1"/>
    <xf numFmtId="14" fontId="23" fillId="0" borderId="0" xfId="49" applyNumberFormat="1" applyFont="1" applyAlignment="1">
      <alignment horizontal="left"/>
    </xf>
    <xf numFmtId="1" fontId="24" fillId="0" borderId="0" xfId="49" applyNumberFormat="1" applyFont="1" applyAlignment="1">
      <alignment horizontal="center"/>
    </xf>
    <xf numFmtId="174" fontId="24" fillId="0" borderId="0" xfId="49" applyNumberFormat="1" applyFont="1" applyAlignment="1">
      <alignment horizontal="right"/>
    </xf>
    <xf numFmtId="1" fontId="23" fillId="0" borderId="0" xfId="49" applyNumberFormat="1" applyFont="1" applyAlignment="1">
      <alignment horizontal="center"/>
    </xf>
    <xf numFmtId="174" fontId="23" fillId="0" borderId="0" xfId="49" applyNumberFormat="1" applyFont="1" applyAlignment="1">
      <alignment horizontal="right"/>
    </xf>
    <xf numFmtId="1" fontId="23" fillId="0" borderId="18" xfId="49" applyNumberFormat="1" applyFont="1" applyBorder="1" applyAlignment="1">
      <alignment horizontal="center"/>
    </xf>
    <xf numFmtId="174" fontId="23" fillId="0" borderId="18" xfId="49" applyNumberFormat="1" applyFont="1" applyBorder="1" applyAlignment="1">
      <alignment horizontal="right"/>
    </xf>
    <xf numFmtId="0" fontId="23" fillId="0" borderId="0" xfId="49" applyFont="1" applyAlignment="1">
      <alignment horizontal="center"/>
    </xf>
    <xf numFmtId="1" fontId="24" fillId="0" borderId="22" xfId="49" applyNumberFormat="1" applyFont="1" applyBorder="1" applyAlignment="1">
      <alignment horizontal="center"/>
    </xf>
    <xf numFmtId="174" fontId="24" fillId="0" borderId="22" xfId="49" applyNumberFormat="1" applyFont="1" applyBorder="1" applyAlignment="1">
      <alignment horizontal="right"/>
    </xf>
    <xf numFmtId="174" fontId="23" fillId="0" borderId="0" xfId="49" applyNumberFormat="1" applyFont="1"/>
    <xf numFmtId="174" fontId="24" fillId="0" borderId="18" xfId="49" applyNumberFormat="1" applyFont="1" applyBorder="1"/>
    <xf numFmtId="174" fontId="23" fillId="0" borderId="18" xfId="49" applyNumberFormat="1" applyFont="1" applyBorder="1"/>
    <xf numFmtId="174" fontId="24" fillId="0" borderId="0" xfId="49" applyNumberFormat="1" applyFont="1"/>
    <xf numFmtId="0" fontId="23" fillId="0" borderId="17" xfId="49" applyFont="1" applyBorder="1"/>
    <xf numFmtId="0" fontId="23" fillId="0" borderId="18" xfId="49" applyFont="1" applyBorder="1"/>
    <xf numFmtId="0" fontId="23" fillId="0" borderId="19" xfId="49" applyFont="1" applyBorder="1"/>
  </cellXfs>
  <cellStyles count="51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o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2" xfId="47" xr:uid="{2CAA2E8F-B882-4079-BFD1-F52634A8F27D}"/>
    <cellStyle name="Millares 2 2" xfId="46" xr:uid="{571879A4-673E-4B0E-83E1-07A34068DB72}"/>
    <cellStyle name="Millares 3" xfId="50" xr:uid="{168664C9-67B0-42FB-9903-8D911203C1D5}"/>
    <cellStyle name="Millares 3 2" xfId="45" xr:uid="{F9D7EC27-951C-49DE-8085-870B25494219}"/>
    <cellStyle name="Millares 51" xfId="44" xr:uid="{DF516C0D-4BFA-47DC-B143-FD26E07F6852}"/>
    <cellStyle name="Moneda" xfId="2" builtinId="4"/>
    <cellStyle name="Moneda 2" xfId="48" xr:uid="{F77061F1-99A2-405A-AFA1-843624692263}"/>
    <cellStyle name="Neutral" xfId="10" builtinId="28" customBuiltin="1"/>
    <cellStyle name="Normal" xfId="0" builtinId="0"/>
    <cellStyle name="Normal 2 2" xfId="49" xr:uid="{CB998E0C-C7D8-4F21-A6D4-FA2A9AE08372}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0A14C36-59FE-4CAD-BFC8-C8A0BA64E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BBD6CBC-C9BD-4856-9802-A01CAB00A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1823498-5DBC-4F6F-BEA1-A93428727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B9BAE2F-12AF-4C6E-9B5C-5DCCBCD5C7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E31E2-5FA0-40BB-87C2-E107443144A0}">
  <dimension ref="A1:Z2"/>
  <sheetViews>
    <sheetView showGridLines="0" workbookViewId="0">
      <selection activeCell="E22" sqref="E22"/>
    </sheetView>
  </sheetViews>
  <sheetFormatPr baseColWidth="10" defaultRowHeight="14.5" x14ac:dyDescent="0.35"/>
  <cols>
    <col min="3" max="4" width="12.54296875" customWidth="1"/>
    <col min="5" max="5" width="10.453125" customWidth="1"/>
    <col min="13" max="13" width="32.54296875" customWidth="1"/>
    <col min="14" max="14" width="11.81640625" customWidth="1"/>
    <col min="16" max="16" width="15.81640625" customWidth="1"/>
    <col min="20" max="24" width="0" hidden="1" customWidth="1"/>
  </cols>
  <sheetData>
    <row r="1" spans="1:26" ht="32.2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28</v>
      </c>
      <c r="N1" s="1" t="s">
        <v>29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</row>
    <row r="2" spans="1:26" x14ac:dyDescent="0.35">
      <c r="A2" s="3">
        <v>890303093</v>
      </c>
      <c r="B2" s="3" t="s">
        <v>24</v>
      </c>
      <c r="C2" s="3" t="s">
        <v>25</v>
      </c>
      <c r="D2" s="3" t="s">
        <v>26</v>
      </c>
      <c r="E2" s="4">
        <v>45100.415972222225</v>
      </c>
      <c r="F2" s="3" t="s">
        <v>27</v>
      </c>
      <c r="G2" s="3">
        <v>479</v>
      </c>
      <c r="H2" s="5">
        <v>473200</v>
      </c>
      <c r="I2" s="5">
        <v>473200</v>
      </c>
      <c r="J2" s="3">
        <v>19149</v>
      </c>
      <c r="K2" s="4">
        <v>45245.432638888888</v>
      </c>
      <c r="L2" s="5">
        <v>473200</v>
      </c>
      <c r="M2" s="6" t="s">
        <v>30</v>
      </c>
      <c r="N2" s="7" t="s">
        <v>31</v>
      </c>
      <c r="O2" s="5">
        <v>0</v>
      </c>
      <c r="P2" s="5">
        <v>0</v>
      </c>
      <c r="Q2" s="5">
        <v>473200</v>
      </c>
      <c r="R2" s="5">
        <v>0</v>
      </c>
      <c r="S2" s="5">
        <v>0</v>
      </c>
      <c r="T2" s="5">
        <v>0</v>
      </c>
      <c r="U2" s="5">
        <v>0</v>
      </c>
      <c r="V2" s="5">
        <v>0</v>
      </c>
      <c r="W2" s="5">
        <v>0</v>
      </c>
      <c r="X2" s="5">
        <v>0</v>
      </c>
      <c r="Y2" s="5">
        <v>473200</v>
      </c>
      <c r="Z2" s="5">
        <v>473200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52A45-E3E4-42CC-B754-951656C0A186}">
  <dimension ref="A1:AU3"/>
  <sheetViews>
    <sheetView workbookViewId="0">
      <selection activeCell="I3" sqref="I3"/>
    </sheetView>
  </sheetViews>
  <sheetFormatPr baseColWidth="10" defaultRowHeight="14.5" x14ac:dyDescent="0.35"/>
  <cols>
    <col min="1" max="1" width="9.08984375" customWidth="1"/>
    <col min="3" max="3" width="6.36328125" bestFit="1" customWidth="1"/>
    <col min="4" max="5" width="8.08984375" bestFit="1" customWidth="1"/>
    <col min="27" max="27" width="11.453125" customWidth="1"/>
    <col min="37" max="37" width="13.1796875" customWidth="1"/>
    <col min="39" max="39" width="14.08984375" customWidth="1"/>
    <col min="41" max="41" width="11.81640625" customWidth="1"/>
    <col min="44" max="45" width="13.1796875" customWidth="1"/>
    <col min="47" max="47" width="12.7265625" customWidth="1"/>
  </cols>
  <sheetData>
    <row r="1" spans="1:47" x14ac:dyDescent="0.35">
      <c r="A1" s="8">
        <v>45747</v>
      </c>
      <c r="B1" s="9"/>
      <c r="C1" s="9"/>
      <c r="D1" s="9"/>
      <c r="E1" s="9"/>
      <c r="F1" s="9"/>
      <c r="G1" s="10"/>
      <c r="H1" s="10"/>
      <c r="I1" s="11">
        <f>+SUBTOTAL(9,I3:I26698)</f>
        <v>473200</v>
      </c>
      <c r="J1" s="11">
        <f>+SUBTOTAL(9,J3:J26698)</f>
        <v>473200</v>
      </c>
      <c r="K1" s="12">
        <f>+J1-SUM(AG1:AO1)</f>
        <v>0</v>
      </c>
      <c r="L1" s="13"/>
      <c r="M1" s="11">
        <f>+SUBTOTAL(9,M3:M26698)</f>
        <v>0</v>
      </c>
      <c r="N1" s="14"/>
      <c r="O1" s="13"/>
      <c r="P1" s="15"/>
      <c r="Q1" s="15"/>
      <c r="R1" s="15"/>
      <c r="S1" s="15"/>
      <c r="T1" s="13"/>
      <c r="U1" s="13"/>
      <c r="V1" s="11">
        <f t="shared" ref="V1:Y1" si="0">+SUBTOTAL(9,V3:V26698)</f>
        <v>473200</v>
      </c>
      <c r="W1" s="11">
        <f t="shared" si="0"/>
        <v>473200</v>
      </c>
      <c r="X1" s="11">
        <f t="shared" si="0"/>
        <v>0</v>
      </c>
      <c r="Y1" s="11">
        <f t="shared" si="0"/>
        <v>0</v>
      </c>
      <c r="Z1" s="11">
        <f t="shared" ref="Z1" si="1">+SUBTOTAL(9,Z3:Z26698)</f>
        <v>0</v>
      </c>
      <c r="AA1" s="13"/>
      <c r="AB1" s="13"/>
      <c r="AC1" s="13"/>
      <c r="AD1" s="13"/>
      <c r="AE1" s="13"/>
      <c r="AF1" s="13"/>
      <c r="AG1" s="11">
        <f t="shared" ref="AG1:AP1" si="2">+SUBTOTAL(9,AG3:AG26698)</f>
        <v>0</v>
      </c>
      <c r="AH1" s="11">
        <f t="shared" si="2"/>
        <v>0</v>
      </c>
      <c r="AI1" s="11">
        <f t="shared" si="2"/>
        <v>0</v>
      </c>
      <c r="AJ1" s="11">
        <f t="shared" si="2"/>
        <v>0</v>
      </c>
      <c r="AK1" s="11">
        <f t="shared" si="2"/>
        <v>0</v>
      </c>
      <c r="AL1" s="11">
        <f t="shared" si="2"/>
        <v>0</v>
      </c>
      <c r="AM1" s="11">
        <f t="shared" si="2"/>
        <v>473200</v>
      </c>
      <c r="AN1" s="11">
        <f t="shared" si="2"/>
        <v>0</v>
      </c>
      <c r="AO1" s="11">
        <f t="shared" si="2"/>
        <v>0</v>
      </c>
      <c r="AP1" s="11">
        <f t="shared" si="2"/>
        <v>0</v>
      </c>
      <c r="AQ1" s="16"/>
      <c r="AR1" s="16"/>
      <c r="AS1" s="16"/>
      <c r="AT1" s="16"/>
      <c r="AU1" s="17"/>
    </row>
    <row r="2" spans="1:47" s="30" customFormat="1" ht="30" customHeight="1" x14ac:dyDescent="0.35">
      <c r="A2" s="18" t="s">
        <v>32</v>
      </c>
      <c r="B2" s="18" t="s">
        <v>33</v>
      </c>
      <c r="C2" s="18" t="s">
        <v>34</v>
      </c>
      <c r="D2" s="18" t="s">
        <v>35</v>
      </c>
      <c r="E2" s="18" t="s">
        <v>36</v>
      </c>
      <c r="F2" s="18" t="s">
        <v>37</v>
      </c>
      <c r="G2" s="19" t="s">
        <v>38</v>
      </c>
      <c r="H2" s="19" t="s">
        <v>39</v>
      </c>
      <c r="I2" s="20" t="s">
        <v>40</v>
      </c>
      <c r="J2" s="20" t="s">
        <v>41</v>
      </c>
      <c r="K2" s="21" t="s">
        <v>42</v>
      </c>
      <c r="L2" s="22" t="str">
        <f ca="1">+CONCATENATE("ESTADO EPS ",TEXT(TODAY(),"DD-MM-YYYY"))</f>
        <v>ESTADO EPS 26-04-2025</v>
      </c>
      <c r="M2" s="23" t="s">
        <v>43</v>
      </c>
      <c r="N2" s="24" t="s">
        <v>44</v>
      </c>
      <c r="O2" s="25" t="s">
        <v>45</v>
      </c>
      <c r="P2" s="26" t="s">
        <v>46</v>
      </c>
      <c r="Q2" s="26" t="s">
        <v>47</v>
      </c>
      <c r="R2" s="26" t="s">
        <v>48</v>
      </c>
      <c r="S2" s="26" t="s">
        <v>49</v>
      </c>
      <c r="T2" s="25" t="s">
        <v>50</v>
      </c>
      <c r="U2" s="25" t="s">
        <v>51</v>
      </c>
      <c r="V2" s="25" t="s">
        <v>52</v>
      </c>
      <c r="W2" s="25" t="s">
        <v>53</v>
      </c>
      <c r="X2" s="25" t="s">
        <v>54</v>
      </c>
      <c r="Y2" s="25" t="s">
        <v>55</v>
      </c>
      <c r="Z2" s="27" t="s">
        <v>58</v>
      </c>
      <c r="AA2" s="27" t="s">
        <v>59</v>
      </c>
      <c r="AB2" s="27" t="s">
        <v>60</v>
      </c>
      <c r="AC2" s="27" t="s">
        <v>61</v>
      </c>
      <c r="AD2" s="27" t="s">
        <v>62</v>
      </c>
      <c r="AE2" s="27" t="s">
        <v>63</v>
      </c>
      <c r="AF2" s="27" t="s">
        <v>64</v>
      </c>
      <c r="AG2" s="28" t="s">
        <v>65</v>
      </c>
      <c r="AH2" s="28" t="s">
        <v>66</v>
      </c>
      <c r="AI2" s="28" t="s">
        <v>67</v>
      </c>
      <c r="AJ2" s="28" t="s">
        <v>57</v>
      </c>
      <c r="AK2" s="28" t="s">
        <v>68</v>
      </c>
      <c r="AL2" s="28" t="s">
        <v>56</v>
      </c>
      <c r="AM2" s="28" t="s">
        <v>69</v>
      </c>
      <c r="AN2" s="28" t="s">
        <v>70</v>
      </c>
      <c r="AO2" s="28" t="s">
        <v>71</v>
      </c>
      <c r="AP2" s="29" t="s">
        <v>72</v>
      </c>
      <c r="AQ2" s="29" t="s">
        <v>73</v>
      </c>
      <c r="AR2" s="29" t="s">
        <v>74</v>
      </c>
      <c r="AS2" s="29" t="s">
        <v>75</v>
      </c>
      <c r="AT2" s="29" t="s">
        <v>76</v>
      </c>
      <c r="AU2" s="29" t="s">
        <v>77</v>
      </c>
    </row>
    <row r="3" spans="1:47" s="37" customFormat="1" ht="10" x14ac:dyDescent="0.35">
      <c r="A3" s="31">
        <v>900390423</v>
      </c>
      <c r="B3" s="32" t="s">
        <v>78</v>
      </c>
      <c r="C3" s="31"/>
      <c r="D3" s="31" t="s">
        <v>26</v>
      </c>
      <c r="E3" s="31" t="s">
        <v>26</v>
      </c>
      <c r="F3" s="31" t="s">
        <v>83</v>
      </c>
      <c r="G3" s="33">
        <v>45100.415972222225</v>
      </c>
      <c r="H3" s="33">
        <v>45245.432638888888</v>
      </c>
      <c r="I3" s="34">
        <v>473200</v>
      </c>
      <c r="J3" s="35">
        <v>473200</v>
      </c>
      <c r="K3" s="61" t="s">
        <v>81</v>
      </c>
      <c r="L3" s="31" t="s">
        <v>82</v>
      </c>
      <c r="M3" s="31">
        <v>0</v>
      </c>
      <c r="N3" s="31"/>
      <c r="O3" s="31" t="s">
        <v>79</v>
      </c>
      <c r="P3" s="33">
        <v>45100</v>
      </c>
      <c r="Q3" s="33">
        <v>45672</v>
      </c>
      <c r="R3" s="33">
        <v>45684</v>
      </c>
      <c r="S3" s="33"/>
      <c r="T3" s="36">
        <v>63</v>
      </c>
      <c r="U3" s="36" t="s">
        <v>19</v>
      </c>
      <c r="V3" s="34">
        <v>473200</v>
      </c>
      <c r="W3" s="34">
        <v>473200</v>
      </c>
      <c r="X3" s="31">
        <v>0</v>
      </c>
      <c r="Y3" s="31">
        <v>0</v>
      </c>
      <c r="Z3" s="31">
        <v>0</v>
      </c>
      <c r="AA3" s="31"/>
      <c r="AB3" s="31"/>
      <c r="AC3" s="31"/>
      <c r="AD3" s="31" t="s">
        <v>80</v>
      </c>
      <c r="AE3" s="31"/>
      <c r="AF3" s="31"/>
      <c r="AG3" s="31"/>
      <c r="AH3" s="31"/>
      <c r="AI3" s="31"/>
      <c r="AJ3" s="31"/>
      <c r="AK3" s="31"/>
      <c r="AL3" s="31"/>
      <c r="AM3" s="34">
        <v>473200</v>
      </c>
      <c r="AN3" s="31"/>
      <c r="AO3" s="31"/>
      <c r="AP3" s="31"/>
      <c r="AQ3" s="31"/>
      <c r="AR3" s="31"/>
      <c r="AS3" s="31"/>
      <c r="AT3" s="31"/>
      <c r="AU3" s="31"/>
    </row>
  </sheetData>
  <conditionalFormatting sqref="E1">
    <cfRule type="duplicateValues" dxfId="1" priority="3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CCD47-7A71-4AFF-9002-1D1D2134AD2B}">
  <dimension ref="B1:J42"/>
  <sheetViews>
    <sheetView showGridLines="0" tabSelected="1" topLeftCell="A9" zoomScaleNormal="100" workbookViewId="0">
      <selection activeCell="E22" sqref="E22"/>
    </sheetView>
  </sheetViews>
  <sheetFormatPr baseColWidth="10" defaultColWidth="10.90625" defaultRowHeight="12.5" x14ac:dyDescent="0.25"/>
  <cols>
    <col min="1" max="1" width="1" style="62" customWidth="1"/>
    <col min="2" max="2" width="10.90625" style="62"/>
    <col min="3" max="3" width="17.54296875" style="62" customWidth="1"/>
    <col min="4" max="4" width="11.54296875" style="62" customWidth="1"/>
    <col min="5" max="8" width="10.90625" style="62"/>
    <col min="9" max="9" width="22.54296875" style="62" customWidth="1"/>
    <col min="10" max="10" width="14" style="62" customWidth="1"/>
    <col min="11" max="11" width="1.81640625" style="62" customWidth="1"/>
    <col min="12" max="16384" width="10.90625" style="62"/>
  </cols>
  <sheetData>
    <row r="1" spans="2:10" ht="6" customHeight="1" thickBot="1" x14ac:dyDescent="0.3"/>
    <row r="2" spans="2:10" ht="19.5" customHeight="1" x14ac:dyDescent="0.25">
      <c r="B2" s="63"/>
      <c r="C2" s="64"/>
      <c r="D2" s="41" t="s">
        <v>84</v>
      </c>
      <c r="E2" s="39"/>
      <c r="F2" s="39"/>
      <c r="G2" s="39"/>
      <c r="H2" s="39"/>
      <c r="I2" s="51"/>
      <c r="J2" s="49" t="s">
        <v>85</v>
      </c>
    </row>
    <row r="3" spans="2:10" ht="15.75" customHeight="1" thickBot="1" x14ac:dyDescent="0.3">
      <c r="B3" s="65"/>
      <c r="C3" s="66"/>
      <c r="D3" s="46"/>
      <c r="E3" s="50"/>
      <c r="F3" s="50"/>
      <c r="G3" s="50"/>
      <c r="H3" s="50"/>
      <c r="I3" s="38"/>
      <c r="J3" s="44"/>
    </row>
    <row r="4" spans="2:10" ht="13" x14ac:dyDescent="0.25">
      <c r="B4" s="65"/>
      <c r="C4" s="66"/>
      <c r="D4" s="67"/>
      <c r="E4" s="68"/>
      <c r="F4" s="68"/>
      <c r="G4" s="68"/>
      <c r="H4" s="68"/>
      <c r="I4" s="69"/>
      <c r="J4" s="70"/>
    </row>
    <row r="5" spans="2:10" ht="13" x14ac:dyDescent="0.25">
      <c r="B5" s="65"/>
      <c r="C5" s="66"/>
      <c r="D5" s="71" t="s">
        <v>86</v>
      </c>
      <c r="E5" s="72"/>
      <c r="F5" s="72"/>
      <c r="G5" s="72"/>
      <c r="H5" s="72"/>
      <c r="I5" s="73"/>
      <c r="J5" s="73" t="s">
        <v>87</v>
      </c>
    </row>
    <row r="6" spans="2:10" ht="13.5" thickBot="1" x14ac:dyDescent="0.3">
      <c r="B6" s="74"/>
      <c r="C6" s="75"/>
      <c r="D6" s="76"/>
      <c r="E6" s="77"/>
      <c r="F6" s="77"/>
      <c r="G6" s="77"/>
      <c r="H6" s="77"/>
      <c r="I6" s="78"/>
      <c r="J6" s="79"/>
    </row>
    <row r="7" spans="2:10" x14ac:dyDescent="0.25">
      <c r="B7" s="80"/>
      <c r="J7" s="81"/>
    </row>
    <row r="8" spans="2:10" x14ac:dyDescent="0.25">
      <c r="B8" s="80"/>
      <c r="J8" s="81"/>
    </row>
    <row r="9" spans="2:10" x14ac:dyDescent="0.25">
      <c r="B9" s="80"/>
      <c r="C9" s="62" t="str">
        <f ca="1">+CONCATENATE("Santiago de Cali, ",TEXT(TODAY(),"MMMM DD YYYY"))</f>
        <v>Santiago de Cali, abril 26 2025</v>
      </c>
      <c r="J9" s="81"/>
    </row>
    <row r="10" spans="2:10" ht="13" x14ac:dyDescent="0.3">
      <c r="B10" s="80"/>
      <c r="C10" s="82"/>
      <c r="E10" s="83"/>
      <c r="H10" s="84"/>
      <c r="J10" s="81"/>
    </row>
    <row r="11" spans="2:10" x14ac:dyDescent="0.25">
      <c r="B11" s="80"/>
      <c r="J11" s="81"/>
    </row>
    <row r="12" spans="2:10" ht="13" x14ac:dyDescent="0.3">
      <c r="B12" s="80"/>
      <c r="C12" s="82" t="s">
        <v>118</v>
      </c>
      <c r="J12" s="81"/>
    </row>
    <row r="13" spans="2:10" ht="13" x14ac:dyDescent="0.3">
      <c r="B13" s="80"/>
      <c r="C13" s="82" t="s">
        <v>119</v>
      </c>
      <c r="J13" s="81"/>
    </row>
    <row r="14" spans="2:10" x14ac:dyDescent="0.25">
      <c r="B14" s="80"/>
      <c r="J14" s="81"/>
    </row>
    <row r="15" spans="2:10" x14ac:dyDescent="0.25">
      <c r="B15" s="80"/>
      <c r="C15" s="62" t="s">
        <v>120</v>
      </c>
      <c r="J15" s="81"/>
    </row>
    <row r="16" spans="2:10" x14ac:dyDescent="0.25">
      <c r="B16" s="80"/>
      <c r="C16" s="85"/>
      <c r="J16" s="81"/>
    </row>
    <row r="17" spans="2:10" ht="13" x14ac:dyDescent="0.25">
      <c r="B17" s="80"/>
      <c r="C17" s="62" t="s">
        <v>88</v>
      </c>
      <c r="D17" s="83"/>
      <c r="H17" s="45" t="s">
        <v>89</v>
      </c>
      <c r="I17" s="59" t="s">
        <v>90</v>
      </c>
      <c r="J17" s="81"/>
    </row>
    <row r="18" spans="2:10" ht="13" x14ac:dyDescent="0.3">
      <c r="B18" s="80"/>
      <c r="C18" s="82" t="s">
        <v>91</v>
      </c>
      <c r="D18" s="82"/>
      <c r="E18" s="82"/>
      <c r="F18" s="82"/>
      <c r="H18" s="86">
        <v>1</v>
      </c>
      <c r="I18" s="87">
        <v>473200</v>
      </c>
      <c r="J18" s="81"/>
    </row>
    <row r="19" spans="2:10" x14ac:dyDescent="0.25">
      <c r="B19" s="80"/>
      <c r="C19" s="62" t="s">
        <v>92</v>
      </c>
      <c r="H19" s="88">
        <v>0</v>
      </c>
      <c r="I19" s="89">
        <v>0</v>
      </c>
      <c r="J19" s="81"/>
    </row>
    <row r="20" spans="2:10" x14ac:dyDescent="0.25">
      <c r="B20" s="80"/>
      <c r="C20" s="62" t="s">
        <v>93</v>
      </c>
      <c r="H20" s="88">
        <v>0</v>
      </c>
      <c r="I20" s="89">
        <v>0</v>
      </c>
      <c r="J20" s="81"/>
    </row>
    <row r="21" spans="2:10" x14ac:dyDescent="0.25">
      <c r="B21" s="80"/>
      <c r="C21" s="62" t="s">
        <v>94</v>
      </c>
      <c r="H21" s="88">
        <v>0</v>
      </c>
      <c r="I21" s="89">
        <v>0</v>
      </c>
      <c r="J21" s="81"/>
    </row>
    <row r="22" spans="2:10" x14ac:dyDescent="0.25">
      <c r="B22" s="80"/>
      <c r="C22" s="62" t="s">
        <v>95</v>
      </c>
      <c r="H22" s="88">
        <v>0</v>
      </c>
      <c r="I22" s="89">
        <v>0</v>
      </c>
      <c r="J22" s="81"/>
    </row>
    <row r="23" spans="2:10" x14ac:dyDescent="0.25">
      <c r="B23" s="80"/>
      <c r="C23" s="62" t="s">
        <v>96</v>
      </c>
      <c r="H23" s="88">
        <v>0</v>
      </c>
      <c r="I23" s="89">
        <v>0</v>
      </c>
      <c r="J23" s="81"/>
    </row>
    <row r="24" spans="2:10" ht="13" thickBot="1" x14ac:dyDescent="0.3">
      <c r="B24" s="80"/>
      <c r="C24" s="62" t="s">
        <v>97</v>
      </c>
      <c r="H24" s="90">
        <v>0</v>
      </c>
      <c r="I24" s="91">
        <v>0</v>
      </c>
      <c r="J24" s="81"/>
    </row>
    <row r="25" spans="2:10" ht="13" x14ac:dyDescent="0.3">
      <c r="B25" s="80"/>
      <c r="C25" s="82" t="s">
        <v>98</v>
      </c>
      <c r="D25" s="82"/>
      <c r="E25" s="82"/>
      <c r="F25" s="82"/>
      <c r="H25" s="86">
        <f>H19+H20+H21+H22+H24+H23</f>
        <v>0</v>
      </c>
      <c r="I25" s="87">
        <f>I19+I20+I21+I22+I24+I23</f>
        <v>0</v>
      </c>
      <c r="J25" s="81"/>
    </row>
    <row r="26" spans="2:10" x14ac:dyDescent="0.25">
      <c r="B26" s="80"/>
      <c r="C26" s="62" t="s">
        <v>99</v>
      </c>
      <c r="H26" s="88">
        <v>1</v>
      </c>
      <c r="I26" s="89">
        <v>473200</v>
      </c>
      <c r="J26" s="81"/>
    </row>
    <row r="27" spans="2:10" ht="13" thickBot="1" x14ac:dyDescent="0.3">
      <c r="B27" s="80"/>
      <c r="C27" s="62" t="s">
        <v>70</v>
      </c>
      <c r="H27" s="90">
        <v>0</v>
      </c>
      <c r="I27" s="91">
        <v>0</v>
      </c>
      <c r="J27" s="81"/>
    </row>
    <row r="28" spans="2:10" ht="13" x14ac:dyDescent="0.3">
      <c r="B28" s="80"/>
      <c r="C28" s="82" t="s">
        <v>100</v>
      </c>
      <c r="D28" s="82"/>
      <c r="E28" s="82"/>
      <c r="F28" s="82"/>
      <c r="H28" s="86">
        <f>H26+H27</f>
        <v>1</v>
      </c>
      <c r="I28" s="87">
        <f>I26+I27</f>
        <v>473200</v>
      </c>
      <c r="J28" s="81"/>
    </row>
    <row r="29" spans="2:10" ht="13.5" thickBot="1" x14ac:dyDescent="0.35">
      <c r="B29" s="80"/>
      <c r="C29" s="62" t="s">
        <v>101</v>
      </c>
      <c r="D29" s="82"/>
      <c r="E29" s="82"/>
      <c r="F29" s="82"/>
      <c r="H29" s="90">
        <v>0</v>
      </c>
      <c r="I29" s="91">
        <v>0</v>
      </c>
      <c r="J29" s="81"/>
    </row>
    <row r="30" spans="2:10" ht="13" x14ac:dyDescent="0.3">
      <c r="B30" s="80"/>
      <c r="C30" s="82" t="s">
        <v>102</v>
      </c>
      <c r="D30" s="82"/>
      <c r="E30" s="82"/>
      <c r="F30" s="82"/>
      <c r="H30" s="88">
        <f>H29</f>
        <v>0</v>
      </c>
      <c r="I30" s="89">
        <f>I29</f>
        <v>0</v>
      </c>
      <c r="J30" s="81"/>
    </row>
    <row r="31" spans="2:10" ht="13" x14ac:dyDescent="0.3">
      <c r="B31" s="80"/>
      <c r="C31" s="82"/>
      <c r="D31" s="82"/>
      <c r="E31" s="82"/>
      <c r="F31" s="82"/>
      <c r="H31" s="92"/>
      <c r="I31" s="87"/>
      <c r="J31" s="81"/>
    </row>
    <row r="32" spans="2:10" ht="13.5" thickBot="1" x14ac:dyDescent="0.35">
      <c r="B32" s="80"/>
      <c r="C32" s="82" t="s">
        <v>103</v>
      </c>
      <c r="D32" s="82"/>
      <c r="H32" s="93">
        <f>H25+H28+H30</f>
        <v>1</v>
      </c>
      <c r="I32" s="94">
        <f>I25+I28+I30</f>
        <v>473200</v>
      </c>
      <c r="J32" s="81"/>
    </row>
    <row r="33" spans="2:10" ht="13.5" thickTop="1" x14ac:dyDescent="0.3">
      <c r="B33" s="80"/>
      <c r="C33" s="82"/>
      <c r="D33" s="82"/>
      <c r="H33" s="95">
        <f>+H18-H32</f>
        <v>0</v>
      </c>
      <c r="I33" s="89">
        <f>+I18-I32</f>
        <v>0</v>
      </c>
      <c r="J33" s="81"/>
    </row>
    <row r="34" spans="2:10" x14ac:dyDescent="0.25">
      <c r="B34" s="80"/>
      <c r="G34" s="95"/>
      <c r="H34" s="95"/>
      <c r="I34" s="95"/>
      <c r="J34" s="81"/>
    </row>
    <row r="35" spans="2:10" x14ac:dyDescent="0.25">
      <c r="B35" s="80"/>
      <c r="G35" s="95"/>
      <c r="H35" s="95"/>
      <c r="I35" s="95"/>
      <c r="J35" s="81"/>
    </row>
    <row r="36" spans="2:10" ht="13" x14ac:dyDescent="0.3">
      <c r="B36" s="80"/>
      <c r="C36" s="82"/>
      <c r="G36" s="95"/>
      <c r="H36" s="95"/>
      <c r="I36" s="95"/>
      <c r="J36" s="81"/>
    </row>
    <row r="37" spans="2:10" ht="13.5" thickBot="1" x14ac:dyDescent="0.35">
      <c r="B37" s="80"/>
      <c r="C37" s="96" t="s">
        <v>104</v>
      </c>
      <c r="D37" s="97"/>
      <c r="H37" s="96" t="s">
        <v>105</v>
      </c>
      <c r="I37" s="97"/>
      <c r="J37" s="81"/>
    </row>
    <row r="38" spans="2:10" ht="13" x14ac:dyDescent="0.3">
      <c r="B38" s="80"/>
      <c r="C38" s="82" t="s">
        <v>106</v>
      </c>
      <c r="D38" s="95"/>
      <c r="H38" s="98" t="s">
        <v>107</v>
      </c>
      <c r="I38" s="95"/>
      <c r="J38" s="81"/>
    </row>
    <row r="39" spans="2:10" ht="13" x14ac:dyDescent="0.3">
      <c r="B39" s="80"/>
      <c r="C39" s="82" t="s">
        <v>108</v>
      </c>
      <c r="H39" s="82" t="s">
        <v>109</v>
      </c>
      <c r="I39" s="95"/>
      <c r="J39" s="81"/>
    </row>
    <row r="40" spans="2:10" x14ac:dyDescent="0.25">
      <c r="B40" s="80"/>
      <c r="G40" s="95"/>
      <c r="H40" s="95"/>
      <c r="I40" s="95"/>
      <c r="J40" s="81"/>
    </row>
    <row r="41" spans="2:10" ht="12.75" customHeight="1" x14ac:dyDescent="0.25">
      <c r="B41" s="80"/>
      <c r="C41" s="57" t="s">
        <v>110</v>
      </c>
      <c r="D41" s="57"/>
      <c r="E41" s="57"/>
      <c r="F41" s="57"/>
      <c r="G41" s="57"/>
      <c r="H41" s="57"/>
      <c r="I41" s="57"/>
      <c r="J41" s="81"/>
    </row>
    <row r="42" spans="2:10" ht="18.75" customHeight="1" thickBot="1" x14ac:dyDescent="0.3">
      <c r="B42" s="99"/>
      <c r="C42" s="100"/>
      <c r="D42" s="100"/>
      <c r="E42" s="100"/>
      <c r="F42" s="100"/>
      <c r="G42" s="100"/>
      <c r="H42" s="100"/>
      <c r="I42" s="100"/>
      <c r="J42" s="101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2D204-53D9-47C6-84A0-90ED7C421098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62" customWidth="1"/>
    <col min="2" max="2" width="11.453125" style="62"/>
    <col min="3" max="3" width="12.81640625" style="62" customWidth="1"/>
    <col min="4" max="4" width="22" style="62" customWidth="1"/>
    <col min="5" max="8" width="11.453125" style="62"/>
    <col min="9" max="9" width="24.81640625" style="62" customWidth="1"/>
    <col min="10" max="10" width="12.54296875" style="62" customWidth="1"/>
    <col min="11" max="11" width="1.81640625" style="62" customWidth="1"/>
    <col min="12" max="16384" width="11.453125" style="62"/>
  </cols>
  <sheetData>
    <row r="1" spans="2:10" ht="18" customHeight="1" thickBot="1" x14ac:dyDescent="0.3"/>
    <row r="2" spans="2:10" ht="19.5" customHeight="1" x14ac:dyDescent="0.25">
      <c r="B2" s="63"/>
      <c r="C2" s="64"/>
      <c r="D2" s="41" t="s">
        <v>111</v>
      </c>
      <c r="E2" s="39"/>
      <c r="F2" s="39"/>
      <c r="G2" s="39"/>
      <c r="H2" s="39"/>
      <c r="I2" s="51"/>
      <c r="J2" s="49" t="s">
        <v>85</v>
      </c>
    </row>
    <row r="3" spans="2:10" ht="15.75" customHeight="1" thickBot="1" x14ac:dyDescent="0.3">
      <c r="B3" s="65"/>
      <c r="C3" s="66"/>
      <c r="D3" s="46"/>
      <c r="E3" s="50"/>
      <c r="F3" s="50"/>
      <c r="G3" s="50"/>
      <c r="H3" s="50"/>
      <c r="I3" s="38"/>
      <c r="J3" s="44"/>
    </row>
    <row r="4" spans="2:10" ht="13" x14ac:dyDescent="0.25">
      <c r="B4" s="65"/>
      <c r="C4" s="66"/>
      <c r="E4" s="68"/>
      <c r="F4" s="68"/>
      <c r="G4" s="68"/>
      <c r="H4" s="68"/>
      <c r="I4" s="69"/>
      <c r="J4" s="70"/>
    </row>
    <row r="5" spans="2:10" ht="13" x14ac:dyDescent="0.25">
      <c r="B5" s="65"/>
      <c r="C5" s="66"/>
      <c r="D5" s="55" t="s">
        <v>112</v>
      </c>
      <c r="E5" s="54"/>
      <c r="F5" s="54"/>
      <c r="G5" s="54"/>
      <c r="H5" s="54"/>
      <c r="I5" s="53"/>
      <c r="J5" s="73" t="s">
        <v>113</v>
      </c>
    </row>
    <row r="6" spans="2:10" ht="13.5" thickBot="1" x14ac:dyDescent="0.3">
      <c r="B6" s="74"/>
      <c r="C6" s="75"/>
      <c r="D6" s="76"/>
      <c r="E6" s="77"/>
      <c r="F6" s="77"/>
      <c r="G6" s="77"/>
      <c r="H6" s="77"/>
      <c r="I6" s="78"/>
      <c r="J6" s="79"/>
    </row>
    <row r="7" spans="2:10" x14ac:dyDescent="0.25">
      <c r="B7" s="80"/>
      <c r="J7" s="81"/>
    </row>
    <row r="8" spans="2:10" x14ac:dyDescent="0.25">
      <c r="B8" s="80"/>
      <c r="J8" s="81"/>
    </row>
    <row r="9" spans="2:10" x14ac:dyDescent="0.25">
      <c r="B9" s="80"/>
      <c r="C9" s="62" t="str">
        <f ca="1">+'FOR-CSA-018'!C9</f>
        <v>Santiago de Cali, abril 26 2025</v>
      </c>
      <c r="D9" s="84"/>
      <c r="E9" s="83"/>
      <c r="J9" s="81"/>
    </row>
    <row r="10" spans="2:10" ht="13" x14ac:dyDescent="0.3">
      <c r="B10" s="80"/>
      <c r="C10" s="82"/>
      <c r="J10" s="81"/>
    </row>
    <row r="11" spans="2:10" ht="13" x14ac:dyDescent="0.3">
      <c r="B11" s="80"/>
      <c r="C11" s="82" t="str">
        <f>+'FOR-CSA-018'!C12</f>
        <v xml:space="preserve">Señores : PROMOTORA CLINICA ZONAFRANCA DE URABA </v>
      </c>
      <c r="J11" s="81"/>
    </row>
    <row r="12" spans="2:10" ht="13" x14ac:dyDescent="0.3">
      <c r="B12" s="80"/>
      <c r="C12" s="82" t="str">
        <f>+'FOR-CSA-018'!C13</f>
        <v>NIT: 900390423</v>
      </c>
      <c r="J12" s="81"/>
    </row>
    <row r="13" spans="2:10" x14ac:dyDescent="0.25">
      <c r="B13" s="80"/>
      <c r="J13" s="81"/>
    </row>
    <row r="14" spans="2:10" x14ac:dyDescent="0.25">
      <c r="B14" s="80"/>
      <c r="C14" s="62" t="s">
        <v>114</v>
      </c>
      <c r="J14" s="81"/>
    </row>
    <row r="15" spans="2:10" x14ac:dyDescent="0.25">
      <c r="B15" s="80"/>
      <c r="C15" s="85"/>
      <c r="J15" s="81"/>
    </row>
    <row r="16" spans="2:10" ht="13" x14ac:dyDescent="0.3">
      <c r="B16" s="80"/>
      <c r="C16" s="52"/>
      <c r="D16" s="83"/>
      <c r="H16" s="42" t="s">
        <v>89</v>
      </c>
      <c r="I16" s="42" t="s">
        <v>90</v>
      </c>
      <c r="J16" s="81"/>
    </row>
    <row r="17" spans="2:10" ht="13" x14ac:dyDescent="0.3">
      <c r="B17" s="80"/>
      <c r="C17" s="82" t="str">
        <f>+'FOR-CSA-018'!C17</f>
        <v>Con Corte al dia: 31/03/2025</v>
      </c>
      <c r="D17" s="82"/>
      <c r="E17" s="82"/>
      <c r="F17" s="82"/>
      <c r="H17" s="40">
        <f>+SUM(H18:H23)</f>
        <v>0</v>
      </c>
      <c r="I17" s="48">
        <f>+SUM(I18:I23)</f>
        <v>0</v>
      </c>
      <c r="J17" s="81"/>
    </row>
    <row r="18" spans="2:10" x14ac:dyDescent="0.25">
      <c r="B18" s="80"/>
      <c r="C18" s="62" t="s">
        <v>92</v>
      </c>
      <c r="H18" s="47">
        <f>+'FOR-CSA-018'!H19</f>
        <v>0</v>
      </c>
      <c r="I18" s="43">
        <f>+'FOR-CSA-018'!I19</f>
        <v>0</v>
      </c>
      <c r="J18" s="81"/>
    </row>
    <row r="19" spans="2:10" x14ac:dyDescent="0.25">
      <c r="B19" s="80"/>
      <c r="C19" s="62" t="s">
        <v>93</v>
      </c>
      <c r="H19" s="47">
        <f>+'FOR-CSA-018'!H20</f>
        <v>0</v>
      </c>
      <c r="I19" s="43">
        <f>+'FOR-CSA-018'!I20</f>
        <v>0</v>
      </c>
      <c r="J19" s="81"/>
    </row>
    <row r="20" spans="2:10" x14ac:dyDescent="0.25">
      <c r="B20" s="80"/>
      <c r="C20" s="62" t="s">
        <v>94</v>
      </c>
      <c r="H20" s="47">
        <f>+'FOR-CSA-018'!H21</f>
        <v>0</v>
      </c>
      <c r="I20" s="43">
        <f>+'FOR-CSA-018'!I21</f>
        <v>0</v>
      </c>
      <c r="J20" s="81"/>
    </row>
    <row r="21" spans="2:10" x14ac:dyDescent="0.25">
      <c r="B21" s="80"/>
      <c r="C21" s="62" t="s">
        <v>95</v>
      </c>
      <c r="H21" s="47">
        <f>+'FOR-CSA-018'!H22</f>
        <v>0</v>
      </c>
      <c r="I21" s="43">
        <f>+'FOR-CSA-018'!I22</f>
        <v>0</v>
      </c>
      <c r="J21" s="81"/>
    </row>
    <row r="22" spans="2:10" x14ac:dyDescent="0.25">
      <c r="B22" s="80"/>
      <c r="C22" s="62" t="s">
        <v>96</v>
      </c>
      <c r="H22" s="47">
        <f>+'FOR-CSA-018'!H23</f>
        <v>0</v>
      </c>
      <c r="I22" s="43">
        <f>+'FOR-CSA-018'!I23</f>
        <v>0</v>
      </c>
      <c r="J22" s="81"/>
    </row>
    <row r="23" spans="2:10" x14ac:dyDescent="0.25">
      <c r="B23" s="80"/>
      <c r="C23" s="62" t="s">
        <v>115</v>
      </c>
      <c r="H23" s="47">
        <f>+'FOR-CSA-018'!H24</f>
        <v>0</v>
      </c>
      <c r="I23" s="43">
        <f>+'FOR-CSA-018'!I24</f>
        <v>0</v>
      </c>
      <c r="J23" s="81"/>
    </row>
    <row r="24" spans="2:10" ht="13" x14ac:dyDescent="0.3">
      <c r="B24" s="80"/>
      <c r="C24" s="82" t="s">
        <v>116</v>
      </c>
      <c r="D24" s="82"/>
      <c r="E24" s="82"/>
      <c r="F24" s="82"/>
      <c r="H24" s="40">
        <f>SUM(H18:H23)</f>
        <v>0</v>
      </c>
      <c r="I24" s="48">
        <f>+SUBTOTAL(9,I18:I23)</f>
        <v>0</v>
      </c>
      <c r="J24" s="81"/>
    </row>
    <row r="25" spans="2:10" ht="13.5" thickBot="1" x14ac:dyDescent="0.35">
      <c r="B25" s="80"/>
      <c r="C25" s="82"/>
      <c r="D25" s="82"/>
      <c r="H25" s="60"/>
      <c r="I25" s="58"/>
      <c r="J25" s="81"/>
    </row>
    <row r="26" spans="2:10" ht="13.5" thickTop="1" x14ac:dyDescent="0.3">
      <c r="B26" s="80"/>
      <c r="C26" s="82"/>
      <c r="D26" s="82"/>
      <c r="H26" s="95"/>
      <c r="I26" s="89"/>
      <c r="J26" s="81"/>
    </row>
    <row r="27" spans="2:10" ht="13" x14ac:dyDescent="0.3">
      <c r="B27" s="80"/>
      <c r="C27" s="82"/>
      <c r="D27" s="82"/>
      <c r="H27" s="95"/>
      <c r="I27" s="89"/>
      <c r="J27" s="81"/>
    </row>
    <row r="28" spans="2:10" ht="13" x14ac:dyDescent="0.3">
      <c r="B28" s="80"/>
      <c r="C28" s="82"/>
      <c r="D28" s="82"/>
      <c r="H28" s="95"/>
      <c r="I28" s="89"/>
      <c r="J28" s="81"/>
    </row>
    <row r="29" spans="2:10" x14ac:dyDescent="0.25">
      <c r="B29" s="80"/>
      <c r="G29" s="95"/>
      <c r="H29" s="95"/>
      <c r="I29" s="95"/>
      <c r="J29" s="81"/>
    </row>
    <row r="30" spans="2:10" ht="13.5" thickBot="1" x14ac:dyDescent="0.35">
      <c r="B30" s="80"/>
      <c r="C30" s="96" t="str">
        <f>+'FOR-CSA-018'!C37</f>
        <v>Nombre</v>
      </c>
      <c r="D30" s="96"/>
      <c r="G30" s="96" t="str">
        <f>+'FOR-CSA-018'!H37</f>
        <v>Lizeth Ome G.</v>
      </c>
      <c r="H30" s="97"/>
      <c r="I30" s="95"/>
      <c r="J30" s="81"/>
    </row>
    <row r="31" spans="2:10" ht="13" x14ac:dyDescent="0.3">
      <c r="B31" s="80"/>
      <c r="C31" s="98" t="str">
        <f>+'FOR-CSA-018'!C38</f>
        <v>Cargo</v>
      </c>
      <c r="D31" s="98"/>
      <c r="G31" s="98" t="str">
        <f>+'FOR-CSA-018'!H38</f>
        <v>Cartera - Cuentas Salud</v>
      </c>
      <c r="H31" s="95"/>
      <c r="I31" s="95"/>
      <c r="J31" s="81"/>
    </row>
    <row r="32" spans="2:10" ht="13" x14ac:dyDescent="0.3">
      <c r="B32" s="80"/>
      <c r="C32" s="98" t="str">
        <f>+'FOR-CSA-018'!C39</f>
        <v>Entidad</v>
      </c>
      <c r="D32" s="98"/>
      <c r="G32" s="98" t="str">
        <f>+'FOR-CSA-018'!H39</f>
        <v>EPS Comfenalco Valle.</v>
      </c>
      <c r="H32" s="95"/>
      <c r="I32" s="95"/>
      <c r="J32" s="81"/>
    </row>
    <row r="33" spans="2:10" ht="13" x14ac:dyDescent="0.3">
      <c r="B33" s="80"/>
      <c r="C33" s="98"/>
      <c r="D33" s="98"/>
      <c r="G33" s="98"/>
      <c r="H33" s="95"/>
      <c r="I33" s="95"/>
      <c r="J33" s="81"/>
    </row>
    <row r="34" spans="2:10" ht="13" x14ac:dyDescent="0.3">
      <c r="B34" s="80"/>
      <c r="C34" s="98"/>
      <c r="D34" s="98"/>
      <c r="G34" s="98"/>
      <c r="H34" s="95"/>
      <c r="I34" s="95"/>
      <c r="J34" s="81"/>
    </row>
    <row r="35" spans="2:10" ht="14" x14ac:dyDescent="0.25">
      <c r="B35" s="80"/>
      <c r="C35" s="56" t="s">
        <v>117</v>
      </c>
      <c r="D35" s="56"/>
      <c r="E35" s="56"/>
      <c r="F35" s="56"/>
      <c r="G35" s="56"/>
      <c r="H35" s="56"/>
      <c r="I35" s="56"/>
      <c r="J35" s="81"/>
    </row>
    <row r="36" spans="2:10" ht="13" x14ac:dyDescent="0.3">
      <c r="B36" s="80"/>
      <c r="C36" s="98"/>
      <c r="D36" s="98"/>
      <c r="G36" s="98"/>
      <c r="H36" s="95"/>
      <c r="I36" s="95"/>
      <c r="J36" s="81"/>
    </row>
    <row r="37" spans="2:10" ht="18.75" customHeight="1" thickBot="1" x14ac:dyDescent="0.3">
      <c r="B37" s="99"/>
      <c r="C37" s="100"/>
      <c r="D37" s="100"/>
      <c r="E37" s="100"/>
      <c r="F37" s="100"/>
      <c r="G37" s="97"/>
      <c r="H37" s="97"/>
      <c r="I37" s="97"/>
      <c r="J37" s="101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Radicados cartera</dc:creator>
  <cp:lastModifiedBy>Neyla Lizeth Ome Guamanga</cp:lastModifiedBy>
  <dcterms:created xsi:type="dcterms:W3CDTF">2025-04-15T14:24:14Z</dcterms:created>
  <dcterms:modified xsi:type="dcterms:W3CDTF">2025-04-27T02:44:14Z</dcterms:modified>
</cp:coreProperties>
</file>