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9999151 ESE HOSP SAN RAFAEL DE FACATATIVA\"/>
    </mc:Choice>
  </mc:AlternateContent>
  <xr:revisionPtr revIDLastSave="0" documentId="13_ncr:1_{FDDE8DEB-A0BF-4655-86D2-5D31D72FEEDC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3" r:id="rId1"/>
    <sheet name="ESTADO DE CADA FACT" sheetId="4" r:id="rId2"/>
    <sheet name="FOR-CSA-018" sheetId="5" r:id="rId3"/>
    <sheet name="CIRCULAR 030" sheetId="6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6" l="1"/>
  <c r="G32" i="6"/>
  <c r="C32" i="6"/>
  <c r="G31" i="6"/>
  <c r="C31" i="6"/>
  <c r="G30" i="6"/>
  <c r="C30" i="6"/>
  <c r="I23" i="6"/>
  <c r="H23" i="6"/>
  <c r="I22" i="6"/>
  <c r="H22" i="6"/>
  <c r="I21" i="6"/>
  <c r="H21" i="6"/>
  <c r="I20" i="6"/>
  <c r="H20" i="6"/>
  <c r="I19" i="6"/>
  <c r="I24" i="6" s="1"/>
  <c r="H19" i="6"/>
  <c r="H18" i="6"/>
  <c r="H17" i="6" s="1"/>
  <c r="I17" i="6"/>
  <c r="C9" i="6"/>
  <c r="I30" i="5"/>
  <c r="H30" i="5"/>
  <c r="I28" i="5"/>
  <c r="H28" i="5"/>
  <c r="I25" i="5"/>
  <c r="I32" i="5" s="1"/>
  <c r="I33" i="5" s="1"/>
  <c r="H25" i="5"/>
  <c r="H32" i="5" s="1"/>
  <c r="H33" i="5" s="1"/>
  <c r="C11" i="6"/>
  <c r="C9" i="5"/>
  <c r="H24" i="6" l="1"/>
  <c r="L2" i="4"/>
  <c r="AJ1" i="4"/>
  <c r="AI1" i="4"/>
  <c r="AH1" i="4"/>
  <c r="AG1" i="4"/>
  <c r="AF1" i="4"/>
  <c r="AE1" i="4"/>
  <c r="AD1" i="4"/>
  <c r="AC1" i="4"/>
  <c r="AB1" i="4"/>
  <c r="AA1" i="4"/>
  <c r="T1" i="4"/>
  <c r="M1" i="4"/>
  <c r="J1" i="4"/>
  <c r="I1" i="4"/>
  <c r="D5" i="3"/>
  <c r="K1" i="4" l="1"/>
</calcChain>
</file>

<file path=xl/sharedStrings.xml><?xml version="1.0" encoding="utf-8"?>
<sst xmlns="http://schemas.openxmlformats.org/spreadsheetml/2006/main" count="118" uniqueCount="96">
  <si>
    <t>FEHF0000304436</t>
  </si>
  <si>
    <t>FEHF0000406957</t>
  </si>
  <si>
    <t>FEHF0000420410</t>
  </si>
  <si>
    <t>Factura</t>
  </si>
  <si>
    <t>Fecha Factura</t>
  </si>
  <si>
    <t>Valor Factura</t>
  </si>
  <si>
    <t>Saldo Factura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</si>
  <si>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</si>
  <si>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</si>
  <si>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</si>
  <si>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</si>
  <si>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</si>
  <si>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</si>
  <si>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</si>
  <si>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</si>
  <si>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</si>
  <si>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</si>
  <si>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</si>
  <si>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</si>
  <si>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</si>
  <si>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</si>
  <si>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</si>
  <si>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</si>
  <si>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</si>
  <si>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</si>
  <si>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</si>
  <si>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</si>
  <si>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</si>
  <si>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</si>
  <si>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</si>
  <si>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</si>
  <si>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</si>
  <si>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</si>
  <si>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</si>
  <si>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</si>
  <si>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</si>
  <si>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</si>
  <si>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</si>
  <si>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</si>
  <si>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</si>
  <si>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</si>
  <si>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</si>
  <si>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</si>
  <si>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</si>
  <si>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</si>
  <si>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</si>
  <si>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</si>
  <si>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E.S.E HOSP SAN RAFAEL DE FACATATIVA</t>
  </si>
  <si>
    <t>FEHF304436</t>
  </si>
  <si>
    <t>899999151_FEHF304436</t>
  </si>
  <si>
    <t>Factura No Radicada</t>
  </si>
  <si>
    <t>Para cargar RIPS o soportes</t>
  </si>
  <si>
    <t>Urgencias</t>
  </si>
  <si>
    <t>FEHF406957</t>
  </si>
  <si>
    <t>899999151_FEHF406957</t>
  </si>
  <si>
    <t>Servicios hospitalarios</t>
  </si>
  <si>
    <t>FEHF420410</t>
  </si>
  <si>
    <t>899999151_FEHF420410</t>
  </si>
  <si>
    <t>Factura no radicada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</si>
  <si>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</si>
  <si>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</si>
  <si>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</si>
  <si>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</si>
  <si>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</si>
  <si>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</si>
  <si>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</si>
  <si>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</si>
  <si>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</si>
  <si>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</si>
  <si>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</si>
  <si>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</si>
  <si>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</si>
  <si>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</si>
  <si>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</si>
  <si>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</si>
  <si>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</si>
  <si>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</si>
  <si>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</si>
  <si>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</si>
  <si>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</si>
  <si>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</si>
  <si>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</si>
  <si>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</si>
  <si>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</si>
  <si>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</si>
  <si>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</si>
  <si>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</si>
  <si>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</si>
  <si>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</si>
  <si>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04/04/2025</t>
  </si>
  <si>
    <t>Con Corte al dia: 31/03/2025</t>
  </si>
  <si>
    <t>Señores : E.S.E HOSP SAN RAFAEL DE FACATATIVA</t>
  </si>
  <si>
    <t>NIT: 899999151</t>
  </si>
  <si>
    <t>Leslie Aydeé Méndez Sarmiento</t>
  </si>
  <si>
    <t>Analista de Cartera</t>
  </si>
  <si>
    <t xml:space="preserve"> E.S.E HOSP SAN RAFAEL DE FACATATIVA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</si>
</sst>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Verdana"/>
      <family val="2"/>
    </font>
    <font>
      <sz val="11"/>
      <name val="Verdana"/>
      <family val="2"/>
    </font>
    <font>
      <sz val="11"/>
      <color theme="1"/>
      <name val="Verdana"/>
      <family val="2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DD7EE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164" fontId="3" fillId="0" borderId="1" xfId="1" applyNumberFormat="1" applyFont="1" applyBorder="1"/>
    <xf numFmtId="0" fontId="4" fillId="0" borderId="0" xfId="0" applyFont="1"/>
    <xf numFmtId="164" fontId="4" fillId="0" borderId="2" xfId="0" applyNumberFormat="1" applyFont="1" applyBorder="1"/>
    <xf numFmtId="1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165" fontId="5" fillId="0" borderId="0" xfId="2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165" fontId="5" fillId="0" borderId="0" xfId="0" applyNumberFormat="1" applyFont="1"/>
    <xf numFmtId="165" fontId="5" fillId="0" borderId="0" xfId="2" applyNumberFormat="1" applyFo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>
      <alignment horizontal="center" vertical="center" wrapText="1"/>
    </xf>
    <xf numFmtId="0" fontId="7" fillId="4" borderId="1" xfId="2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7" fontId="7" fillId="3" borderId="1" xfId="2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/>
    </xf>
    <xf numFmtId="166" fontId="5" fillId="0" borderId="1" xfId="2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8" fontId="9" fillId="0" borderId="0" xfId="3" applyNumberFormat="1" applyFont="1"/>
    <xf numFmtId="14" fontId="9" fillId="0" borderId="0" xfId="3" applyNumberFormat="1" applyFont="1" applyAlignment="1">
      <alignment horizontal="left"/>
    </xf>
    <xf numFmtId="1" fontId="10" fillId="0" borderId="0" xfId="4" applyNumberFormat="1" applyFont="1" applyAlignment="1">
      <alignment horizontal="center" vertical="center"/>
    </xf>
    <xf numFmtId="165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" fontId="9" fillId="0" borderId="10" xfId="3" applyNumberFormat="1" applyFont="1" applyBorder="1" applyAlignment="1">
      <alignment horizontal="center"/>
    </xf>
    <xf numFmtId="169" fontId="9" fillId="0" borderId="10" xfId="3" applyNumberFormat="1" applyFont="1" applyBorder="1" applyAlignment="1">
      <alignment horizontal="right"/>
    </xf>
    <xf numFmtId="169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4" xfId="3" applyNumberFormat="1" applyFont="1" applyBorder="1" applyAlignment="1">
      <alignment horizontal="center"/>
    </xf>
    <xf numFmtId="169" fontId="10" fillId="0" borderId="14" xfId="3" applyNumberFormat="1" applyFont="1" applyBorder="1" applyAlignment="1">
      <alignment horizontal="right"/>
    </xf>
    <xf numFmtId="169" fontId="9" fillId="0" borderId="0" xfId="3" applyNumberFormat="1" applyFont="1"/>
    <xf numFmtId="169" fontId="10" fillId="0" borderId="10" xfId="3" applyNumberFormat="1" applyFont="1" applyBorder="1"/>
    <xf numFmtId="169" fontId="9" fillId="0" borderId="10" xfId="3" applyNumberFormat="1" applyFont="1" applyBorder="1"/>
    <xf numFmtId="169" fontId="10" fillId="0" borderId="0" xfId="3" applyNumberFormat="1" applyFont="1"/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  <xf numFmtId="0" fontId="9" fillId="8" borderId="0" xfId="3" applyFont="1" applyFill="1"/>
    <xf numFmtId="0" fontId="10" fillId="0" borderId="0" xfId="3" applyFont="1" applyAlignment="1">
      <alignment horizontal="center"/>
    </xf>
    <xf numFmtId="1" fontId="10" fillId="0" borderId="0" xfId="4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" fontId="9" fillId="0" borderId="0" xfId="4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164" fontId="9" fillId="0" borderId="14" xfId="5" applyNumberFormat="1" applyFont="1" applyBorder="1" applyAlignment="1">
      <alignment horizontal="center"/>
    </xf>
    <xf numFmtId="170" fontId="9" fillId="0" borderId="14" xfId="5" applyNumberFormat="1" applyFont="1" applyBorder="1" applyAlignment="1">
      <alignment horizontal="right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9" fillId="0" borderId="0" xfId="3" applyFont="1" applyAlignment="1">
      <alignment horizontal="left"/>
    </xf>
    <xf numFmtId="0" fontId="11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left"/>
    </xf>
    <xf numFmtId="0" fontId="12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CBA253D3-BC12-4715-B0E0-D8FC5D89E4EA}"/>
    <cellStyle name="Millares 3" xfId="4" xr:uid="{88CF4F84-EDE4-4CFC-B1F6-2DF1AEE0E376}"/>
    <cellStyle name="Moneda" xfId="2" builtinId="4"/>
    <cellStyle name="Normal" xfId="0" builtinId="0"/>
    <cellStyle name="Normal 2 2" xfId="3" xr:uid="{7BAF4351-D552-41CC-ACA2-25B7A9B7764A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C370DE5-5575-4134-B08F-5414B41D4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736E9B4-5C4E-45F3-B5BA-2B463B78E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23E2E03-4A0C-44A4-8F7B-06F6B7E98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2EC4DF8-869A-43C1-A47A-01093C123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597CC-0E6C-46D1-9490-CB0EB7C46309}">
  <dimension ref="A1:D6"/>
  <sheetViews>
    <sheetView workbookViewId="0">
      <selection activeCell="B13" sqref="B13"/>
    </sheetView>
  </sheetViews>
  <sheetFormatPr baseColWidth="10" defaultRowHeight="14.5" x14ac:dyDescent="0.35"/>
  <cols>
    <col min="1" max="1" width="21.1796875" bestFit="1" customWidth="1"/>
    <col min="2" max="2" width="18" bestFit="1" customWidth="1"/>
    <col min="3" max="3" width="17" bestFit="1" customWidth="1"/>
    <col min="4" max="4" width="17.26953125" bestFit="1" customWidth="1"/>
  </cols>
  <sheetData>
    <row r="1" spans="1:4" ht="24.75" customHeight="1" x14ac:dyDescent="0.35">
      <c r="A1" s="1" t="s">
        <v>3</v>
      </c>
      <c r="B1" s="2" t="s">
        <v>4</v>
      </c>
      <c r="C1" s="3" t="s">
        <v>5</v>
      </c>
      <c r="D1" s="3" t="s">
        <v>6</v>
      </c>
    </row>
    <row r="2" spans="1:4" x14ac:dyDescent="0.35">
      <c r="A2" s="4" t="s">
        <v>0</v>
      </c>
      <c r="B2" s="5">
        <v>44718</v>
      </c>
      <c r="C2" s="6">
        <v>421141</v>
      </c>
      <c r="D2" s="6">
        <v>372741</v>
      </c>
    </row>
    <row r="3" spans="1:4" x14ac:dyDescent="0.35">
      <c r="A3" s="4" t="s">
        <v>1</v>
      </c>
      <c r="B3" s="5">
        <v>44929</v>
      </c>
      <c r="C3" s="6">
        <v>391122</v>
      </c>
      <c r="D3" s="6">
        <v>391122</v>
      </c>
    </row>
    <row r="4" spans="1:4" x14ac:dyDescent="0.35">
      <c r="A4" s="4" t="s">
        <v>2</v>
      </c>
      <c r="B4" s="5">
        <v>44954</v>
      </c>
      <c r="C4" s="6">
        <v>139600</v>
      </c>
      <c r="D4" s="6">
        <v>139600</v>
      </c>
    </row>
    <row r="5" spans="1:4" ht="15" thickBot="1" x14ac:dyDescent="0.4">
      <c r="A5" s="7"/>
      <c r="B5" s="7"/>
      <c r="C5" s="7"/>
      <c r="D5" s="8">
        <f>SUM(D2:D4)</f>
        <v>903463</v>
      </c>
    </row>
    <row r="6" spans="1:4" ht="15" thickTop="1" x14ac:dyDescent="0.3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DA47C-6E77-4414-B20D-42994A7CD19E}">
  <dimension ref="A1:AO5"/>
  <sheetViews>
    <sheetView workbookViewId="0">
      <selection activeCell="G4" sqref="G4"/>
    </sheetView>
  </sheetViews>
  <sheetFormatPr baseColWidth="10" defaultRowHeight="14.5" x14ac:dyDescent="0.35"/>
  <cols>
    <col min="2" max="2" width="29.1796875" bestFit="1" customWidth="1"/>
    <col min="3" max="3" width="8.81640625" customWidth="1"/>
    <col min="5" max="5" width="9" bestFit="1" customWidth="1"/>
    <col min="6" max="6" width="0" hidden="1" customWidth="1"/>
    <col min="8" max="8" width="8.08984375" bestFit="1" customWidth="1"/>
    <col min="9" max="9" width="0" hidden="1" customWidth="1"/>
    <col min="11" max="11" width="13.36328125" hidden="1" customWidth="1"/>
    <col min="12" max="12" width="13.90625" bestFit="1" customWidth="1"/>
    <col min="15" max="15" width="18.90625" bestFit="1" customWidth="1"/>
    <col min="21" max="21" width="11.81640625" customWidth="1"/>
    <col min="24" max="24" width="15" bestFit="1" customWidth="1"/>
    <col min="38" max="39" width="13.26953125" customWidth="1"/>
    <col min="41" max="41" width="13" customWidth="1"/>
  </cols>
  <sheetData>
    <row r="1" spans="1:41" s="19" customFormat="1" x14ac:dyDescent="0.35">
      <c r="A1" s="9"/>
      <c r="B1" s="10"/>
      <c r="C1" s="10"/>
      <c r="D1" s="10"/>
      <c r="E1" s="11"/>
      <c r="F1" s="10"/>
      <c r="G1" s="12"/>
      <c r="H1" s="12"/>
      <c r="I1" s="13">
        <f>+SUBTOTAL(9,I3:I26749)</f>
        <v>951863</v>
      </c>
      <c r="J1" s="13">
        <f>+SUBTOTAL(9,J3:J26749)</f>
        <v>903463</v>
      </c>
      <c r="K1" s="14">
        <f>+J1-SUM(AA1:AI1)</f>
        <v>0</v>
      </c>
      <c r="L1" s="14"/>
      <c r="M1" s="13">
        <f>+SUBTOTAL(9,M3:M26749)</f>
        <v>0</v>
      </c>
      <c r="N1" s="15"/>
      <c r="O1" s="14"/>
      <c r="P1" s="16"/>
      <c r="Q1" s="16"/>
      <c r="R1" s="16"/>
      <c r="S1" s="16"/>
      <c r="T1" s="13">
        <f>+SUBTOTAL(9,T3:T26749)</f>
        <v>0</v>
      </c>
      <c r="U1" s="14"/>
      <c r="V1" s="14"/>
      <c r="W1" s="14"/>
      <c r="X1" s="14"/>
      <c r="Y1" s="14"/>
      <c r="Z1" s="14"/>
      <c r="AA1" s="13">
        <f t="shared" ref="AA1:AI1" si="0">+SUBTOTAL(9,AA3:AA26749)</f>
        <v>0</v>
      </c>
      <c r="AB1" s="13">
        <f t="shared" si="0"/>
        <v>0</v>
      </c>
      <c r="AC1" s="13">
        <f t="shared" si="0"/>
        <v>903463</v>
      </c>
      <c r="AD1" s="13">
        <f t="shared" si="0"/>
        <v>0</v>
      </c>
      <c r="AE1" s="13">
        <f t="shared" si="0"/>
        <v>0</v>
      </c>
      <c r="AF1" s="13">
        <f t="shared" si="0"/>
        <v>0</v>
      </c>
      <c r="AG1" s="13">
        <f t="shared" si="0"/>
        <v>0</v>
      </c>
      <c r="AH1" s="13">
        <f t="shared" si="0"/>
        <v>0</v>
      </c>
      <c r="AI1" s="13">
        <f t="shared" si="0"/>
        <v>0</v>
      </c>
      <c r="AJ1" s="13">
        <f>+SUBTOTAL(9,AJ3:AJ26749)</f>
        <v>0</v>
      </c>
      <c r="AK1" s="17"/>
      <c r="AL1" s="17"/>
      <c r="AM1" s="17"/>
      <c r="AN1" s="17"/>
      <c r="AO1" s="18"/>
    </row>
    <row r="2" spans="1:41" s="19" customFormat="1" ht="30" x14ac:dyDescent="0.35">
      <c r="A2" s="20" t="s">
        <v>7</v>
      </c>
      <c r="B2" s="20" t="s">
        <v>8</v>
      </c>
      <c r="C2" s="20" t="s">
        <v>9</v>
      </c>
      <c r="D2" s="20" t="s">
        <v>10</v>
      </c>
      <c r="E2" s="21" t="s">
        <v>11</v>
      </c>
      <c r="F2" s="20" t="s">
        <v>12</v>
      </c>
      <c r="G2" s="22" t="s">
        <v>13</v>
      </c>
      <c r="H2" s="22" t="s">
        <v>14</v>
      </c>
      <c r="I2" s="23" t="s">
        <v>15</v>
      </c>
      <c r="J2" s="23" t="s">
        <v>16</v>
      </c>
      <c r="K2" s="24" t="s">
        <v>17</v>
      </c>
      <c r="L2" s="25" t="str">
        <f ca="1">+CONCATENATE("ESTADO EPS ",TEXT(TODAY(),"DD-MM-YYYY"))</f>
        <v>ESTADO EPS 25-04-2025</v>
      </c>
      <c r="M2" s="26" t="s">
        <v>18</v>
      </c>
      <c r="N2" s="27" t="s">
        <v>19</v>
      </c>
      <c r="O2" s="28" t="s">
        <v>20</v>
      </c>
      <c r="P2" s="29" t="s">
        <v>21</v>
      </c>
      <c r="Q2" s="29" t="s">
        <v>22</v>
      </c>
      <c r="R2" s="29" t="s">
        <v>23</v>
      </c>
      <c r="S2" s="29" t="s">
        <v>24</v>
      </c>
      <c r="T2" s="30" t="s">
        <v>27</v>
      </c>
      <c r="U2" s="30" t="s">
        <v>28</v>
      </c>
      <c r="V2" s="30" t="s">
        <v>29</v>
      </c>
      <c r="W2" s="30" t="s">
        <v>30</v>
      </c>
      <c r="X2" s="30" t="s">
        <v>31</v>
      </c>
      <c r="Y2" s="30" t="s">
        <v>32</v>
      </c>
      <c r="Z2" s="30" t="s">
        <v>33</v>
      </c>
      <c r="AA2" s="31" t="s">
        <v>34</v>
      </c>
      <c r="AB2" s="31" t="s">
        <v>35</v>
      </c>
      <c r="AC2" s="31" t="s">
        <v>36</v>
      </c>
      <c r="AD2" s="31" t="s">
        <v>26</v>
      </c>
      <c r="AE2" s="31" t="s">
        <v>37</v>
      </c>
      <c r="AF2" s="31" t="s">
        <v>25</v>
      </c>
      <c r="AG2" s="31" t="s">
        <v>38</v>
      </c>
      <c r="AH2" s="31" t="s">
        <v>39</v>
      </c>
      <c r="AI2" s="31" t="s">
        <v>40</v>
      </c>
      <c r="AJ2" s="32" t="s">
        <v>41</v>
      </c>
      <c r="AK2" s="32" t="s">
        <v>42</v>
      </c>
      <c r="AL2" s="32" t="s">
        <v>43</v>
      </c>
      <c r="AM2" s="32" t="s">
        <v>44</v>
      </c>
      <c r="AN2" s="32" t="s">
        <v>45</v>
      </c>
      <c r="AO2" s="32" t="s">
        <v>46</v>
      </c>
    </row>
    <row r="3" spans="1:41" s="38" customFormat="1" x14ac:dyDescent="0.35">
      <c r="A3" s="33">
        <v>899999151</v>
      </c>
      <c r="B3" s="34" t="s">
        <v>47</v>
      </c>
      <c r="C3" s="33"/>
      <c r="D3" s="33" t="s">
        <v>48</v>
      </c>
      <c r="E3" s="35" t="s">
        <v>48</v>
      </c>
      <c r="F3" s="33" t="s">
        <v>49</v>
      </c>
      <c r="G3" s="36">
        <v>44718</v>
      </c>
      <c r="H3" s="33"/>
      <c r="I3" s="37">
        <v>421141</v>
      </c>
      <c r="J3" s="37">
        <v>372741</v>
      </c>
      <c r="K3" s="33" t="s">
        <v>58</v>
      </c>
      <c r="L3" s="33" t="s">
        <v>50</v>
      </c>
      <c r="M3" s="33">
        <v>0</v>
      </c>
      <c r="N3" s="33"/>
      <c r="O3" s="33" t="s">
        <v>51</v>
      </c>
      <c r="P3" s="36">
        <v>44718</v>
      </c>
      <c r="Q3" s="36"/>
      <c r="R3" s="36"/>
      <c r="S3" s="36"/>
      <c r="T3" s="33">
        <v>0</v>
      </c>
      <c r="U3" s="33"/>
      <c r="V3" s="33"/>
      <c r="W3" s="33"/>
      <c r="X3" s="33" t="s">
        <v>52</v>
      </c>
      <c r="Y3" s="33"/>
      <c r="Z3" s="33"/>
      <c r="AA3" s="33">
        <v>0</v>
      </c>
      <c r="AB3" s="33">
        <v>0</v>
      </c>
      <c r="AC3" s="37">
        <v>372741</v>
      </c>
      <c r="AD3" s="33">
        <v>0</v>
      </c>
      <c r="AE3" s="33">
        <v>0</v>
      </c>
      <c r="AF3" s="33">
        <v>0</v>
      </c>
      <c r="AG3" s="33">
        <v>0</v>
      </c>
      <c r="AH3" s="33">
        <v>0</v>
      </c>
      <c r="AI3" s="33">
        <v>0</v>
      </c>
      <c r="AJ3" s="33">
        <v>0</v>
      </c>
      <c r="AK3" s="33">
        <v>0</v>
      </c>
      <c r="AL3" s="33"/>
      <c r="AM3" s="33"/>
      <c r="AN3" s="33"/>
      <c r="AO3" s="33">
        <v>0</v>
      </c>
    </row>
    <row r="4" spans="1:41" s="38" customFormat="1" x14ac:dyDescent="0.35">
      <c r="A4" s="33">
        <v>899999151</v>
      </c>
      <c r="B4" s="34" t="s">
        <v>47</v>
      </c>
      <c r="C4" s="33"/>
      <c r="D4" s="33" t="s">
        <v>53</v>
      </c>
      <c r="E4" s="35" t="s">
        <v>53</v>
      </c>
      <c r="F4" s="33" t="s">
        <v>54</v>
      </c>
      <c r="G4" s="36">
        <v>44929</v>
      </c>
      <c r="H4" s="33"/>
      <c r="I4" s="37">
        <v>391122</v>
      </c>
      <c r="J4" s="37">
        <v>391122</v>
      </c>
      <c r="K4" s="33" t="s">
        <v>58</v>
      </c>
      <c r="L4" s="33" t="s">
        <v>50</v>
      </c>
      <c r="M4" s="33">
        <v>0</v>
      </c>
      <c r="N4" s="33"/>
      <c r="O4" s="33" t="s">
        <v>51</v>
      </c>
      <c r="P4" s="36">
        <v>44929</v>
      </c>
      <c r="Q4" s="36"/>
      <c r="R4" s="36"/>
      <c r="S4" s="36"/>
      <c r="T4" s="33">
        <v>0</v>
      </c>
      <c r="U4" s="33"/>
      <c r="V4" s="33"/>
      <c r="W4" s="33"/>
      <c r="X4" s="33" t="s">
        <v>55</v>
      </c>
      <c r="Y4" s="33"/>
      <c r="Z4" s="33"/>
      <c r="AA4" s="33">
        <v>0</v>
      </c>
      <c r="AB4" s="33">
        <v>0</v>
      </c>
      <c r="AC4" s="37">
        <v>391122</v>
      </c>
      <c r="AD4" s="33">
        <v>0</v>
      </c>
      <c r="AE4" s="33">
        <v>0</v>
      </c>
      <c r="AF4" s="33">
        <v>0</v>
      </c>
      <c r="AG4" s="33">
        <v>0</v>
      </c>
      <c r="AH4" s="33">
        <v>0</v>
      </c>
      <c r="AI4" s="33">
        <v>0</v>
      </c>
      <c r="AJ4" s="33">
        <v>0</v>
      </c>
      <c r="AK4" s="33">
        <v>0</v>
      </c>
      <c r="AL4" s="33"/>
      <c r="AM4" s="33"/>
      <c r="AN4" s="33"/>
      <c r="AO4" s="33">
        <v>0</v>
      </c>
    </row>
    <row r="5" spans="1:41" s="38" customFormat="1" x14ac:dyDescent="0.35">
      <c r="A5" s="33">
        <v>899999151</v>
      </c>
      <c r="B5" s="34" t="s">
        <v>47</v>
      </c>
      <c r="C5" s="33"/>
      <c r="D5" s="33" t="s">
        <v>56</v>
      </c>
      <c r="E5" s="35" t="s">
        <v>56</v>
      </c>
      <c r="F5" s="33" t="s">
        <v>57</v>
      </c>
      <c r="G5" s="36">
        <v>44954</v>
      </c>
      <c r="H5" s="33"/>
      <c r="I5" s="37">
        <v>139600</v>
      </c>
      <c r="J5" s="37">
        <v>139600</v>
      </c>
      <c r="K5" s="33" t="s">
        <v>58</v>
      </c>
      <c r="L5" s="33" t="s">
        <v>50</v>
      </c>
      <c r="M5" s="33">
        <v>0</v>
      </c>
      <c r="N5" s="33"/>
      <c r="O5" s="33" t="s">
        <v>51</v>
      </c>
      <c r="P5" s="36">
        <v>44954</v>
      </c>
      <c r="Q5" s="36"/>
      <c r="R5" s="36"/>
      <c r="S5" s="36"/>
      <c r="T5" s="33">
        <v>0</v>
      </c>
      <c r="U5" s="33"/>
      <c r="V5" s="33"/>
      <c r="W5" s="33"/>
      <c r="X5" s="33" t="s">
        <v>52</v>
      </c>
      <c r="Y5" s="33"/>
      <c r="Z5" s="33"/>
      <c r="AA5" s="33">
        <v>0</v>
      </c>
      <c r="AB5" s="33">
        <v>0</v>
      </c>
      <c r="AC5" s="37">
        <v>139600</v>
      </c>
      <c r="AD5" s="33">
        <v>0</v>
      </c>
      <c r="AE5" s="33">
        <v>0</v>
      </c>
      <c r="AF5" s="33">
        <v>0</v>
      </c>
      <c r="AG5" s="33">
        <v>0</v>
      </c>
      <c r="AH5" s="33">
        <v>0</v>
      </c>
      <c r="AI5" s="33">
        <v>0</v>
      </c>
      <c r="AJ5" s="33">
        <v>0</v>
      </c>
      <c r="AK5" s="33">
        <v>0</v>
      </c>
      <c r="AL5" s="33"/>
      <c r="AM5" s="33"/>
      <c r="AN5" s="33"/>
      <c r="AO5" s="33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3:B5" name="Rango1_4_15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4:J5 AC4:AC5" xr:uid="{FFA89087-0E8C-4CB7-B0F9-F86F882FAE81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9796E-39FF-425B-B628-78A7D376716B}">
  <dimension ref="B1:J42"/>
  <sheetViews>
    <sheetView showGridLines="0" tabSelected="1" topLeftCell="A21" zoomScaleNormal="100" workbookViewId="0">
      <selection activeCell="F34" sqref="F34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89" t="s">
        <v>59</v>
      </c>
      <c r="E2" s="90"/>
      <c r="F2" s="90"/>
      <c r="G2" s="90"/>
      <c r="H2" s="90"/>
      <c r="I2" s="91"/>
      <c r="J2" s="95" t="s">
        <v>60</v>
      </c>
    </row>
    <row r="3" spans="2:10" ht="15.75" customHeight="1" thickBot="1" x14ac:dyDescent="0.3">
      <c r="B3" s="42"/>
      <c r="C3" s="43"/>
      <c r="D3" s="92"/>
      <c r="E3" s="93"/>
      <c r="F3" s="93"/>
      <c r="G3" s="93"/>
      <c r="H3" s="93"/>
      <c r="I3" s="94"/>
      <c r="J3" s="96"/>
    </row>
    <row r="4" spans="2:10" ht="13" x14ac:dyDescent="0.25">
      <c r="B4" s="42"/>
      <c r="C4" s="43"/>
      <c r="D4" s="44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48" t="s">
        <v>61</v>
      </c>
      <c r="E5" s="49"/>
      <c r="F5" s="49"/>
      <c r="G5" s="49"/>
      <c r="H5" s="49"/>
      <c r="I5" s="50"/>
      <c r="J5" s="50" t="s">
        <v>62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25 2025</v>
      </c>
      <c r="J9" s="58"/>
    </row>
    <row r="10" spans="2:10" ht="13" x14ac:dyDescent="0.3">
      <c r="B10" s="57"/>
      <c r="C10" s="59"/>
      <c r="E10" s="60"/>
      <c r="H10" s="61"/>
      <c r="J10" s="58"/>
    </row>
    <row r="11" spans="2:10" x14ac:dyDescent="0.25">
      <c r="B11" s="57"/>
      <c r="J11" s="58"/>
    </row>
    <row r="12" spans="2:10" ht="13" x14ac:dyDescent="0.3">
      <c r="B12" s="57"/>
      <c r="C12" s="59" t="s">
        <v>91</v>
      </c>
      <c r="J12" s="58"/>
    </row>
    <row r="13" spans="2:10" ht="13" x14ac:dyDescent="0.3">
      <c r="B13" s="57"/>
      <c r="C13" s="59" t="s">
        <v>92</v>
      </c>
      <c r="J13" s="58"/>
    </row>
    <row r="14" spans="2:10" x14ac:dyDescent="0.25">
      <c r="B14" s="57"/>
      <c r="J14" s="58"/>
    </row>
    <row r="15" spans="2:10" x14ac:dyDescent="0.25">
      <c r="B15" s="57"/>
      <c r="C15" s="97" t="s">
        <v>89</v>
      </c>
      <c r="D15" s="97"/>
      <c r="E15" s="97"/>
      <c r="F15" s="97"/>
      <c r="G15" s="97"/>
      <c r="H15" s="97"/>
      <c r="I15" s="97"/>
      <c r="J15" s="58"/>
    </row>
    <row r="16" spans="2:10" x14ac:dyDescent="0.25">
      <c r="B16" s="57"/>
      <c r="C16" s="62"/>
      <c r="J16" s="58"/>
    </row>
    <row r="17" spans="2:10" ht="13" x14ac:dyDescent="0.25">
      <c r="B17" s="57"/>
      <c r="C17" s="97" t="s">
        <v>90</v>
      </c>
      <c r="D17" s="97"/>
      <c r="E17" s="97"/>
      <c r="H17" s="63" t="s">
        <v>63</v>
      </c>
      <c r="I17" s="64" t="s">
        <v>64</v>
      </c>
      <c r="J17" s="58"/>
    </row>
    <row r="18" spans="2:10" ht="13" x14ac:dyDescent="0.3">
      <c r="B18" s="57"/>
      <c r="C18" s="59" t="s">
        <v>65</v>
      </c>
      <c r="D18" s="59"/>
      <c r="E18" s="59"/>
      <c r="F18" s="59"/>
      <c r="H18" s="65">
        <v>3</v>
      </c>
      <c r="I18" s="66">
        <v>903463</v>
      </c>
      <c r="J18" s="58"/>
    </row>
    <row r="19" spans="2:10" x14ac:dyDescent="0.25">
      <c r="B19" s="57"/>
      <c r="C19" s="39" t="s">
        <v>66</v>
      </c>
      <c r="H19" s="67">
        <v>0</v>
      </c>
      <c r="I19" s="66">
        <v>0</v>
      </c>
      <c r="J19" s="58"/>
    </row>
    <row r="20" spans="2:10" x14ac:dyDescent="0.25">
      <c r="B20" s="57"/>
      <c r="C20" s="39" t="s">
        <v>67</v>
      </c>
      <c r="H20" s="67">
        <v>0</v>
      </c>
      <c r="I20" s="66">
        <v>0</v>
      </c>
      <c r="J20" s="58"/>
    </row>
    <row r="21" spans="2:10" x14ac:dyDescent="0.25">
      <c r="B21" s="57"/>
      <c r="C21" s="39" t="s">
        <v>68</v>
      </c>
      <c r="H21" s="67">
        <v>3</v>
      </c>
      <c r="I21" s="66">
        <v>903463</v>
      </c>
      <c r="J21" s="58"/>
    </row>
    <row r="22" spans="2:10" x14ac:dyDescent="0.25">
      <c r="B22" s="57"/>
      <c r="C22" s="39" t="s">
        <v>69</v>
      </c>
      <c r="H22" s="67">
        <v>0</v>
      </c>
      <c r="I22" s="66">
        <v>0</v>
      </c>
      <c r="J22" s="58"/>
    </row>
    <row r="23" spans="2:10" x14ac:dyDescent="0.25">
      <c r="B23" s="57"/>
      <c r="C23" s="39" t="s">
        <v>70</v>
      </c>
      <c r="H23" s="67">
        <v>0</v>
      </c>
      <c r="I23" s="66">
        <v>0</v>
      </c>
      <c r="J23" s="58"/>
    </row>
    <row r="24" spans="2:10" ht="13" thickBot="1" x14ac:dyDescent="0.3">
      <c r="B24" s="57"/>
      <c r="C24" s="39" t="s">
        <v>71</v>
      </c>
      <c r="H24" s="68">
        <v>0</v>
      </c>
      <c r="I24" s="69">
        <v>0</v>
      </c>
      <c r="J24" s="58"/>
    </row>
    <row r="25" spans="2:10" ht="13" x14ac:dyDescent="0.3">
      <c r="B25" s="57"/>
      <c r="C25" s="59" t="s">
        <v>72</v>
      </c>
      <c r="D25" s="59"/>
      <c r="E25" s="59"/>
      <c r="F25" s="59"/>
      <c r="H25" s="65">
        <f>H19+H20+H21+H22+H24+H23</f>
        <v>3</v>
      </c>
      <c r="I25" s="70">
        <f>I19+I20+I21+I22+I24+I23</f>
        <v>903463</v>
      </c>
      <c r="J25" s="58"/>
    </row>
    <row r="26" spans="2:10" x14ac:dyDescent="0.25">
      <c r="B26" s="57"/>
      <c r="C26" s="39" t="s">
        <v>73</v>
      </c>
      <c r="H26" s="67">
        <v>0</v>
      </c>
      <c r="I26" s="66">
        <v>0</v>
      </c>
      <c r="J26" s="58"/>
    </row>
    <row r="27" spans="2:10" ht="13" thickBot="1" x14ac:dyDescent="0.3">
      <c r="B27" s="57"/>
      <c r="C27" s="39" t="s">
        <v>39</v>
      </c>
      <c r="H27" s="68">
        <v>0</v>
      </c>
      <c r="I27" s="69">
        <v>0</v>
      </c>
      <c r="J27" s="58"/>
    </row>
    <row r="28" spans="2:10" ht="13" x14ac:dyDescent="0.3">
      <c r="B28" s="57"/>
      <c r="C28" s="59" t="s">
        <v>74</v>
      </c>
      <c r="D28" s="59"/>
      <c r="E28" s="59"/>
      <c r="F28" s="59"/>
      <c r="H28" s="65">
        <f>H26+H27</f>
        <v>0</v>
      </c>
      <c r="I28" s="70">
        <f>I26+I27</f>
        <v>0</v>
      </c>
      <c r="J28" s="58"/>
    </row>
    <row r="29" spans="2:10" ht="13.5" thickBot="1" x14ac:dyDescent="0.35">
      <c r="B29" s="57"/>
      <c r="C29" s="39" t="s">
        <v>75</v>
      </c>
      <c r="D29" s="59"/>
      <c r="E29" s="59"/>
      <c r="F29" s="59"/>
      <c r="H29" s="68">
        <v>0</v>
      </c>
      <c r="I29" s="69">
        <v>0</v>
      </c>
      <c r="J29" s="58"/>
    </row>
    <row r="30" spans="2:10" ht="13" x14ac:dyDescent="0.3">
      <c r="B30" s="57"/>
      <c r="C30" s="59" t="s">
        <v>76</v>
      </c>
      <c r="D30" s="59"/>
      <c r="E30" s="59"/>
      <c r="F30" s="59"/>
      <c r="H30" s="67">
        <f>H29</f>
        <v>0</v>
      </c>
      <c r="I30" s="66">
        <f>I29</f>
        <v>0</v>
      </c>
      <c r="J30" s="58"/>
    </row>
    <row r="31" spans="2:10" ht="13" x14ac:dyDescent="0.3">
      <c r="B31" s="57"/>
      <c r="C31" s="59"/>
      <c r="D31" s="59"/>
      <c r="E31" s="59"/>
      <c r="F31" s="59"/>
      <c r="H31" s="71"/>
      <c r="I31" s="70"/>
      <c r="J31" s="58"/>
    </row>
    <row r="32" spans="2:10" ht="13.5" thickBot="1" x14ac:dyDescent="0.35">
      <c r="B32" s="57"/>
      <c r="C32" s="59" t="s">
        <v>77</v>
      </c>
      <c r="D32" s="59"/>
      <c r="H32" s="72">
        <f>H25+H28+H30</f>
        <v>3</v>
      </c>
      <c r="I32" s="73">
        <f>I25+I28+I30</f>
        <v>903463</v>
      </c>
      <c r="J32" s="58"/>
    </row>
    <row r="33" spans="2:10" ht="13.5" thickTop="1" x14ac:dyDescent="0.3">
      <c r="B33" s="57"/>
      <c r="C33" s="59"/>
      <c r="D33" s="59"/>
      <c r="H33" s="74">
        <f>+H18-H32</f>
        <v>0</v>
      </c>
      <c r="I33" s="66">
        <f>+I18-I32</f>
        <v>0</v>
      </c>
      <c r="J33" s="58"/>
    </row>
    <row r="34" spans="2:10" x14ac:dyDescent="0.25">
      <c r="B34" s="57"/>
      <c r="G34" s="74"/>
      <c r="H34" s="74"/>
      <c r="I34" s="74"/>
      <c r="J34" s="58"/>
    </row>
    <row r="35" spans="2:10" ht="14.5" x14ac:dyDescent="0.35">
      <c r="B35" s="57"/>
      <c r="G35" s="74"/>
      <c r="H35"/>
      <c r="I35" s="74"/>
      <c r="J35" s="58"/>
    </row>
    <row r="36" spans="2:10" ht="13" x14ac:dyDescent="0.3">
      <c r="B36" s="57"/>
      <c r="C36" s="59"/>
      <c r="G36" s="74"/>
      <c r="H36" s="74"/>
      <c r="I36" s="74"/>
      <c r="J36" s="58"/>
    </row>
    <row r="37" spans="2:10" ht="13.5" thickBot="1" x14ac:dyDescent="0.35">
      <c r="B37" s="57"/>
      <c r="C37" s="75" t="s">
        <v>93</v>
      </c>
      <c r="D37" s="76"/>
      <c r="H37" s="75" t="s">
        <v>78</v>
      </c>
      <c r="I37" s="76"/>
      <c r="J37" s="58"/>
    </row>
    <row r="38" spans="2:10" ht="13" x14ac:dyDescent="0.3">
      <c r="B38" s="57"/>
      <c r="C38" s="59" t="s">
        <v>94</v>
      </c>
      <c r="D38" s="74"/>
      <c r="H38" s="77" t="s">
        <v>79</v>
      </c>
      <c r="I38" s="74"/>
      <c r="J38" s="58"/>
    </row>
    <row r="39" spans="2:10" ht="13" x14ac:dyDescent="0.3">
      <c r="B39" s="57"/>
      <c r="C39" s="59" t="s">
        <v>95</v>
      </c>
      <c r="H39" s="59" t="s">
        <v>80</v>
      </c>
      <c r="I39" s="74"/>
      <c r="J39" s="58"/>
    </row>
    <row r="40" spans="2:10" x14ac:dyDescent="0.25">
      <c r="B40" s="57"/>
      <c r="G40" s="74"/>
      <c r="H40" s="74"/>
      <c r="I40" s="74"/>
      <c r="J40" s="58"/>
    </row>
    <row r="41" spans="2:10" ht="12.75" customHeight="1" x14ac:dyDescent="0.25">
      <c r="B41" s="57"/>
      <c r="C41" s="98" t="s">
        <v>81</v>
      </c>
      <c r="D41" s="98"/>
      <c r="E41" s="98"/>
      <c r="F41" s="98"/>
      <c r="G41" s="98"/>
      <c r="H41" s="98"/>
      <c r="I41" s="98"/>
      <c r="J41" s="58"/>
    </row>
    <row r="42" spans="2:10" ht="18.75" customHeight="1" thickBot="1" x14ac:dyDescent="0.3">
      <c r="B42" s="78"/>
      <c r="C42" s="79"/>
      <c r="D42" s="79"/>
      <c r="E42" s="79"/>
      <c r="F42" s="79"/>
      <c r="G42" s="79"/>
      <c r="H42" s="79"/>
      <c r="I42" s="79"/>
      <c r="J42" s="80"/>
    </row>
  </sheetData>
  <mergeCells count="5">
    <mergeCell ref="D2:I3"/>
    <mergeCell ref="J2:J3"/>
    <mergeCell ref="C15:I15"/>
    <mergeCell ref="C17:E17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3C4DF-AED3-4C1B-AF9F-0F1F8D46A27B}">
  <dimension ref="B1:J43"/>
  <sheetViews>
    <sheetView showGridLines="0" topLeftCell="A3" zoomScale="84" zoomScaleNormal="84" zoomScaleSheetLayoutView="100" workbookViewId="0">
      <selection activeCell="C18" sqref="C18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89" t="s">
        <v>82</v>
      </c>
      <c r="E2" s="90"/>
      <c r="F2" s="90"/>
      <c r="G2" s="90"/>
      <c r="H2" s="90"/>
      <c r="I2" s="91"/>
      <c r="J2" s="95" t="s">
        <v>60</v>
      </c>
    </row>
    <row r="3" spans="2:10" ht="15.75" customHeight="1" thickBot="1" x14ac:dyDescent="0.3">
      <c r="B3" s="42"/>
      <c r="C3" s="43"/>
      <c r="D3" s="92"/>
      <c r="E3" s="93"/>
      <c r="F3" s="93"/>
      <c r="G3" s="93"/>
      <c r="H3" s="93"/>
      <c r="I3" s="94"/>
      <c r="J3" s="96"/>
    </row>
    <row r="4" spans="2:10" ht="13" x14ac:dyDescent="0.25">
      <c r="B4" s="42"/>
      <c r="C4" s="43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99" t="s">
        <v>83</v>
      </c>
      <c r="E5" s="100"/>
      <c r="F5" s="100"/>
      <c r="G5" s="100"/>
      <c r="H5" s="100"/>
      <c r="I5" s="101"/>
      <c r="J5" s="50" t="s">
        <v>84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25 2025</v>
      </c>
      <c r="D9" s="61"/>
      <c r="E9" s="60"/>
      <c r="J9" s="58"/>
    </row>
    <row r="10" spans="2:10" ht="13" x14ac:dyDescent="0.3">
      <c r="B10" s="57"/>
      <c r="C10" s="59"/>
      <c r="J10" s="58"/>
    </row>
    <row r="11" spans="2:10" ht="13" x14ac:dyDescent="0.3">
      <c r="B11" s="57"/>
      <c r="C11" s="59" t="str">
        <f>+'FOR-CSA-018'!C12</f>
        <v>Señores : E.S.E HOSP SAN RAFAEL DE FACATATIVA</v>
      </c>
      <c r="J11" s="58"/>
    </row>
    <row r="12" spans="2:10" ht="13" x14ac:dyDescent="0.3">
      <c r="B12" s="57"/>
      <c r="C12" s="59" t="str">
        <f>+'FOR-CSA-018'!C13</f>
        <v>NIT: 899999151</v>
      </c>
      <c r="J12" s="58"/>
    </row>
    <row r="13" spans="2:10" x14ac:dyDescent="0.25">
      <c r="B13" s="57"/>
      <c r="J13" s="58"/>
    </row>
    <row r="14" spans="2:10" x14ac:dyDescent="0.25">
      <c r="B14" s="57"/>
      <c r="C14" s="39" t="s">
        <v>85</v>
      </c>
      <c r="J14" s="58"/>
    </row>
    <row r="15" spans="2:10" x14ac:dyDescent="0.25">
      <c r="B15" s="57"/>
      <c r="C15" s="102"/>
      <c r="D15" s="102"/>
      <c r="E15" s="102"/>
      <c r="F15" s="102"/>
      <c r="G15" s="102"/>
      <c r="H15" s="102"/>
      <c r="I15" s="102"/>
      <c r="J15" s="58"/>
    </row>
    <row r="16" spans="2:10" ht="13" x14ac:dyDescent="0.3">
      <c r="B16" s="57"/>
      <c r="C16" s="81"/>
      <c r="D16" s="60"/>
      <c r="H16" s="82" t="s">
        <v>63</v>
      </c>
      <c r="I16" s="82" t="s">
        <v>64</v>
      </c>
      <c r="J16" s="58"/>
    </row>
    <row r="17" spans="2:10" ht="13" x14ac:dyDescent="0.3">
      <c r="B17" s="57"/>
      <c r="C17" s="103" t="s">
        <v>90</v>
      </c>
      <c r="D17" s="103"/>
      <c r="E17" s="103"/>
      <c r="F17" s="59"/>
      <c r="H17" s="83">
        <f>+SUM(H18:H23)</f>
        <v>3</v>
      </c>
      <c r="I17" s="84">
        <f>+SUM(I18:I23)</f>
        <v>903463</v>
      </c>
      <c r="J17" s="58"/>
    </row>
    <row r="18" spans="2:10" x14ac:dyDescent="0.25">
      <c r="B18" s="57"/>
      <c r="C18" s="39" t="s">
        <v>66</v>
      </c>
      <c r="H18" s="85">
        <f>+'FOR-CSA-018'!H19</f>
        <v>0</v>
      </c>
      <c r="I18" s="74">
        <v>0</v>
      </c>
      <c r="J18" s="58"/>
    </row>
    <row r="19" spans="2:10" x14ac:dyDescent="0.25">
      <c r="B19" s="57"/>
      <c r="C19" s="39" t="s">
        <v>67</v>
      </c>
      <c r="H19" s="85">
        <f>+'FOR-CSA-018'!H20</f>
        <v>0</v>
      </c>
      <c r="I19" s="86">
        <f>+'FOR-CSA-018'!I20</f>
        <v>0</v>
      </c>
      <c r="J19" s="58"/>
    </row>
    <row r="20" spans="2:10" x14ac:dyDescent="0.25">
      <c r="B20" s="57"/>
      <c r="C20" s="39" t="s">
        <v>68</v>
      </c>
      <c r="H20" s="85">
        <f>+'FOR-CSA-018'!H21</f>
        <v>3</v>
      </c>
      <c r="I20" s="86">
        <f>+'FOR-CSA-018'!I21</f>
        <v>903463</v>
      </c>
      <c r="J20" s="58"/>
    </row>
    <row r="21" spans="2:10" x14ac:dyDescent="0.25">
      <c r="B21" s="57"/>
      <c r="C21" s="39" t="s">
        <v>69</v>
      </c>
      <c r="H21" s="85">
        <f>+'FOR-CSA-018'!H22</f>
        <v>0</v>
      </c>
      <c r="I21" s="86">
        <f>+'FOR-CSA-018'!I22</f>
        <v>0</v>
      </c>
      <c r="J21" s="58"/>
    </row>
    <row r="22" spans="2:10" x14ac:dyDescent="0.25">
      <c r="B22" s="57"/>
      <c r="C22" s="39" t="s">
        <v>70</v>
      </c>
      <c r="H22" s="85">
        <f>+'FOR-CSA-018'!H23</f>
        <v>0</v>
      </c>
      <c r="I22" s="86">
        <f>+'FOR-CSA-018'!I23</f>
        <v>0</v>
      </c>
      <c r="J22" s="58"/>
    </row>
    <row r="23" spans="2:10" x14ac:dyDescent="0.25">
      <c r="B23" s="57"/>
      <c r="C23" s="39" t="s">
        <v>86</v>
      </c>
      <c r="H23" s="85">
        <f>+'FOR-CSA-018'!H24</f>
        <v>0</v>
      </c>
      <c r="I23" s="86">
        <f>+'FOR-CSA-018'!I24</f>
        <v>0</v>
      </c>
      <c r="J23" s="58"/>
    </row>
    <row r="24" spans="2:10" ht="13" x14ac:dyDescent="0.3">
      <c r="B24" s="57"/>
      <c r="C24" s="59" t="s">
        <v>87</v>
      </c>
      <c r="D24" s="59"/>
      <c r="E24" s="59"/>
      <c r="F24" s="59"/>
      <c r="H24" s="83">
        <f>SUM(H18:H23)</f>
        <v>3</v>
      </c>
      <c r="I24" s="84">
        <f>+SUBTOTAL(9,I18:I23)</f>
        <v>903463</v>
      </c>
      <c r="J24" s="58"/>
    </row>
    <row r="25" spans="2:10" ht="13.5" thickBot="1" x14ac:dyDescent="0.35">
      <c r="B25" s="57"/>
      <c r="C25" s="59"/>
      <c r="D25" s="59"/>
      <c r="H25" s="87"/>
      <c r="I25" s="88"/>
      <c r="J25" s="58"/>
    </row>
    <row r="26" spans="2:10" ht="13.5" thickTop="1" x14ac:dyDescent="0.3">
      <c r="B26" s="57"/>
      <c r="C26" s="59"/>
      <c r="D26" s="59"/>
      <c r="H26" s="74"/>
      <c r="I26" s="66"/>
      <c r="J26" s="58"/>
    </row>
    <row r="27" spans="2:10" ht="13" x14ac:dyDescent="0.3">
      <c r="B27" s="57"/>
      <c r="C27" s="59"/>
      <c r="D27" s="59"/>
      <c r="H27" s="74"/>
      <c r="I27" s="66"/>
      <c r="J27" s="58"/>
    </row>
    <row r="28" spans="2:10" ht="13" x14ac:dyDescent="0.3">
      <c r="B28" s="57"/>
      <c r="C28" s="59"/>
      <c r="D28" s="59"/>
      <c r="H28" s="74"/>
      <c r="I28" s="66"/>
      <c r="J28" s="58"/>
    </row>
    <row r="29" spans="2:10" x14ac:dyDescent="0.25">
      <c r="B29" s="57"/>
      <c r="G29" s="74"/>
      <c r="H29" s="74"/>
      <c r="I29" s="74"/>
      <c r="J29" s="58"/>
    </row>
    <row r="30" spans="2:10" ht="13.5" thickBot="1" x14ac:dyDescent="0.35">
      <c r="B30" s="57"/>
      <c r="C30" s="75" t="str">
        <f>+'FOR-CSA-018'!C37</f>
        <v>Leslie Aydeé Méndez Sarmiento</v>
      </c>
      <c r="D30" s="75"/>
      <c r="G30" s="75" t="str">
        <f>+'FOR-CSA-018'!H37</f>
        <v xml:space="preserve">Lizeth Ome </v>
      </c>
      <c r="H30" s="76"/>
      <c r="I30" s="74"/>
      <c r="J30" s="58"/>
    </row>
    <row r="31" spans="2:10" ht="13" x14ac:dyDescent="0.3">
      <c r="B31" s="57"/>
      <c r="C31" s="77" t="str">
        <f>+'FOR-CSA-018'!C38</f>
        <v>Analista de Cartera</v>
      </c>
      <c r="D31" s="77"/>
      <c r="G31" s="77" t="str">
        <f>+'FOR-CSA-018'!H38</f>
        <v>Cartera - Cuentas Salud</v>
      </c>
      <c r="H31" s="74"/>
      <c r="I31" s="74"/>
      <c r="J31" s="58"/>
    </row>
    <row r="32" spans="2:10" ht="13" x14ac:dyDescent="0.3">
      <c r="B32" s="57"/>
      <c r="C32" s="77" t="str">
        <f>+'FOR-CSA-018'!C39</f>
        <v xml:space="preserve"> E.S.E HOSP SAN RAFAEL DE FACATATIVA</v>
      </c>
      <c r="D32" s="77"/>
      <c r="G32" s="77" t="str">
        <f>+'FOR-CSA-018'!H39</f>
        <v>EPS Comfenalco Valle.</v>
      </c>
      <c r="H32" s="74"/>
      <c r="I32" s="74"/>
      <c r="J32" s="58"/>
    </row>
    <row r="33" spans="2:10" ht="13" x14ac:dyDescent="0.3">
      <c r="B33" s="57"/>
      <c r="C33" s="77"/>
      <c r="D33" s="77"/>
      <c r="G33" s="77"/>
      <c r="H33" s="74"/>
      <c r="I33" s="74"/>
      <c r="J33" s="58"/>
    </row>
    <row r="34" spans="2:10" ht="13" x14ac:dyDescent="0.3">
      <c r="B34" s="57"/>
      <c r="C34" s="77"/>
      <c r="D34" s="77"/>
      <c r="G34" s="77"/>
      <c r="H34" s="74"/>
      <c r="I34" s="74"/>
      <c r="J34" s="58"/>
    </row>
    <row r="35" spans="2:10" ht="14" x14ac:dyDescent="0.25">
      <c r="B35" s="57"/>
      <c r="C35" s="104" t="s">
        <v>88</v>
      </c>
      <c r="D35" s="104"/>
      <c r="E35" s="104"/>
      <c r="F35" s="104"/>
      <c r="G35" s="104"/>
      <c r="H35" s="104"/>
      <c r="I35" s="104"/>
      <c r="J35" s="58"/>
    </row>
    <row r="36" spans="2:10" ht="13" x14ac:dyDescent="0.3">
      <c r="B36" s="57"/>
      <c r="C36" s="77"/>
      <c r="D36" s="77"/>
      <c r="G36" s="77"/>
      <c r="H36" s="74"/>
      <c r="I36" s="74"/>
      <c r="J36" s="58"/>
    </row>
    <row r="37" spans="2:10" ht="18.75" customHeight="1" thickBot="1" x14ac:dyDescent="0.3">
      <c r="B37" s="78"/>
      <c r="C37" s="79"/>
      <c r="D37" s="79"/>
      <c r="E37" s="79"/>
      <c r="F37" s="79"/>
      <c r="G37" s="76"/>
      <c r="H37" s="76"/>
      <c r="I37" s="76"/>
      <c r="J37" s="80"/>
    </row>
    <row r="43" spans="2:10" ht="14.5" x14ac:dyDescent="0.35">
      <c r="D43"/>
    </row>
  </sheetData>
  <mergeCells count="6">
    <mergeCell ref="C35:I35"/>
    <mergeCell ref="D2:I3"/>
    <mergeCell ref="J2:J3"/>
    <mergeCell ref="D5:I5"/>
    <mergeCell ref="C15:I15"/>
    <mergeCell ref="C17:E17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Neyla Lizeth Ome Guamanga</cp:lastModifiedBy>
  <dcterms:created xsi:type="dcterms:W3CDTF">2025-04-04T14:25:17Z</dcterms:created>
  <dcterms:modified xsi:type="dcterms:W3CDTF">2025-04-25T13:58:24Z</dcterms:modified>
</cp:coreProperties>
</file>