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nilo\Areas\CxPSalud\CARTERA\CARTERAS REVISADAS\REVISIÓN CARTERAS AÑO 2025\4. ABRIL\NIT 900169638 MEDICINA INTEGRAL EN CASA COLOMBIA\"/>
    </mc:Choice>
  </mc:AlternateContent>
  <xr:revisionPtr revIDLastSave="0" documentId="13_ncr:1_{8D0ADF67-95C4-4735-9FF7-2CA538AAA018}" xr6:coauthVersionLast="47" xr6:coauthVersionMax="47" xr10:uidLastSave="{00000000-0000-0000-0000-000000000000}"/>
  <bookViews>
    <workbookView xWindow="-110" yWindow="-110" windowWidth="19420" windowHeight="11500" tabRatio="792" firstSheet="1" activeTab="3" xr2:uid="{00000000-000D-0000-FFFF-FFFF00000000}"/>
  </bookViews>
  <sheets>
    <sheet name="INFO IPS" sheetId="1" r:id="rId1"/>
    <sheet name="TD EDADES" sheetId="7" r:id="rId2"/>
    <sheet name="ESTADO DE CADA FACTURA" sheetId="2" r:id="rId3"/>
    <sheet name="FOR-CSA-018" sheetId="5" r:id="rId4"/>
    <sheet name="CIRCULAR 030" sheetId="6" r:id="rId5"/>
  </sheets>
  <externalReferences>
    <externalReference r:id="rId6"/>
    <externalReference r:id="rId7"/>
  </externalReferences>
  <definedNames>
    <definedName name="_xlnm._FilterDatabase" localSheetId="2" hidden="1">'ESTADO DE CADA FACTURA'!$A$2:$BN$163</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pivotCaches>
    <pivotCache cacheId="61"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5" l="1"/>
  <c r="H30" i="5"/>
  <c r="H28" i="5"/>
  <c r="H25" i="5"/>
  <c r="AC128" i="2"/>
  <c r="AD128" i="2" s="1"/>
  <c r="AC162" i="2"/>
  <c r="AD162" i="2" s="1"/>
  <c r="AC160" i="2"/>
  <c r="AD160" i="2" s="1"/>
  <c r="AC161" i="2"/>
  <c r="AD161" i="2" s="1"/>
  <c r="AC159" i="2"/>
  <c r="AD159" i="2" s="1"/>
  <c r="AC158" i="2"/>
  <c r="AD158" i="2" s="1"/>
  <c r="AC157" i="2"/>
  <c r="AD157" i="2" s="1"/>
  <c r="AC156" i="2"/>
  <c r="AD156" i="2" s="1"/>
  <c r="AC155" i="2"/>
  <c r="AD155" i="2" s="1"/>
  <c r="AC154" i="2"/>
  <c r="AD154" i="2" s="1"/>
  <c r="AC163" i="2"/>
  <c r="AD163" i="2" s="1"/>
  <c r="AC152" i="2"/>
  <c r="AD152" i="2" s="1"/>
  <c r="AC151" i="2"/>
  <c r="AD151" i="2" s="1"/>
  <c r="AC149" i="2"/>
  <c r="AD149" i="2" s="1"/>
  <c r="AC148" i="2"/>
  <c r="AD148" i="2" s="1"/>
  <c r="AC147" i="2"/>
  <c r="AD147" i="2" s="1"/>
  <c r="AC146" i="2"/>
  <c r="AD146" i="2" s="1"/>
  <c r="AC145" i="2"/>
  <c r="AD145" i="2" s="1"/>
  <c r="AC144" i="2"/>
  <c r="AD144" i="2" s="1"/>
  <c r="AC150" i="2"/>
  <c r="AD150" i="2" s="1"/>
  <c r="AC143" i="2"/>
  <c r="AD143" i="2" s="1"/>
  <c r="AC142" i="2"/>
  <c r="AD142" i="2" s="1"/>
  <c r="AC141" i="2"/>
  <c r="AD141" i="2" s="1"/>
  <c r="AC140" i="2"/>
  <c r="AD140" i="2" s="1"/>
  <c r="AC139" i="2"/>
  <c r="AD139" i="2" s="1"/>
  <c r="AC138" i="2"/>
  <c r="AD138" i="2" s="1"/>
  <c r="AC137" i="2"/>
  <c r="AD137" i="2" s="1"/>
  <c r="AC136" i="2"/>
  <c r="AD136" i="2" s="1"/>
  <c r="AC135" i="2"/>
  <c r="AD135" i="2" s="1"/>
  <c r="AC134" i="2"/>
  <c r="AD134" i="2" s="1"/>
  <c r="AC132" i="2"/>
  <c r="AD132" i="2" s="1"/>
  <c r="AC133" i="2"/>
  <c r="AD133" i="2" s="1"/>
  <c r="AC131" i="2"/>
  <c r="AD131" i="2" s="1"/>
  <c r="AC130" i="2"/>
  <c r="AD130" i="2" s="1"/>
  <c r="AC120" i="2"/>
  <c r="AD120" i="2" s="1"/>
  <c r="AC127" i="2"/>
  <c r="AD127" i="2" s="1"/>
  <c r="AC126" i="2"/>
  <c r="AD126" i="2" s="1"/>
  <c r="AC125" i="2"/>
  <c r="AD125" i="2" s="1"/>
  <c r="AC124" i="2"/>
  <c r="AD124" i="2" s="1"/>
  <c r="AC123" i="2"/>
  <c r="AD123" i="2" s="1"/>
  <c r="AC122" i="2"/>
  <c r="AD122" i="2" s="1"/>
  <c r="AC121" i="2"/>
  <c r="AD121" i="2" s="1"/>
  <c r="AC153" i="2"/>
  <c r="AD153" i="2" s="1"/>
  <c r="AC129" i="2"/>
  <c r="AD129" i="2" s="1"/>
  <c r="AC117" i="2"/>
  <c r="AD117" i="2" s="1"/>
  <c r="AC118" i="2"/>
  <c r="AD118" i="2" s="1"/>
  <c r="AC119" i="2"/>
  <c r="AD119" i="2" s="1"/>
  <c r="AC115" i="2"/>
  <c r="AD115" i="2" s="1"/>
  <c r="AC116" i="2"/>
  <c r="AD116" i="2" s="1"/>
  <c r="AC47" i="2"/>
  <c r="AD47" i="2" s="1"/>
  <c r="AC48" i="2"/>
  <c r="AD48" i="2" s="1"/>
  <c r="AC49" i="2"/>
  <c r="AD49" i="2" s="1"/>
  <c r="AC54" i="2"/>
  <c r="AD54" i="2" s="1"/>
  <c r="AC53" i="2"/>
  <c r="AD53" i="2" s="1"/>
  <c r="AC52" i="2"/>
  <c r="AD52" i="2" s="1"/>
  <c r="AC51" i="2"/>
  <c r="AD51" i="2" s="1"/>
  <c r="AC58" i="2"/>
  <c r="AD58" i="2" s="1"/>
  <c r="AC57" i="2"/>
  <c r="AD57" i="2" s="1"/>
  <c r="AC56" i="2"/>
  <c r="AD56" i="2" s="1"/>
  <c r="AC55" i="2"/>
  <c r="AD55" i="2" s="1"/>
  <c r="AC59" i="2"/>
  <c r="AD59" i="2" s="1"/>
  <c r="AC60" i="2"/>
  <c r="AD60" i="2" s="1"/>
  <c r="AC61" i="2"/>
  <c r="AD61" i="2" s="1"/>
  <c r="AC62" i="2"/>
  <c r="AD62" i="2" s="1"/>
  <c r="AC64" i="2"/>
  <c r="AD64" i="2" s="1"/>
  <c r="AC63" i="2"/>
  <c r="AD63" i="2" s="1"/>
  <c r="AC66" i="2"/>
  <c r="AD66" i="2" s="1"/>
  <c r="AC67" i="2"/>
  <c r="AD67" i="2" s="1"/>
  <c r="AC68" i="2"/>
  <c r="AD68" i="2" s="1"/>
  <c r="AC69" i="2"/>
  <c r="AD69" i="2" s="1"/>
  <c r="AC71" i="2"/>
  <c r="AD71" i="2" s="1"/>
  <c r="AC72" i="2"/>
  <c r="AD72" i="2" s="1"/>
  <c r="AC73" i="2"/>
  <c r="AD73" i="2" s="1"/>
  <c r="AC75" i="2"/>
  <c r="AD75" i="2" s="1"/>
  <c r="AC77" i="2"/>
  <c r="AD77" i="2" s="1"/>
  <c r="AC79" i="2"/>
  <c r="AD79" i="2" s="1"/>
  <c r="AC82" i="2"/>
  <c r="AD82" i="2" s="1"/>
  <c r="AC84" i="2"/>
  <c r="AD84" i="2" s="1"/>
  <c r="AC85" i="2"/>
  <c r="AD85" i="2" s="1"/>
  <c r="AC89" i="2"/>
  <c r="AD89" i="2" s="1"/>
  <c r="AC90" i="2"/>
  <c r="AD90" i="2" s="1"/>
  <c r="AC93" i="2"/>
  <c r="AD93" i="2" s="1"/>
  <c r="AC97" i="2"/>
  <c r="AD97" i="2" s="1"/>
  <c r="AC104" i="2"/>
  <c r="AD104" i="2" s="1"/>
  <c r="AC106" i="2"/>
  <c r="AD106" i="2" s="1"/>
  <c r="AC108" i="2"/>
  <c r="AD108" i="2" s="1"/>
  <c r="AC107" i="2"/>
  <c r="AD107" i="2" s="1"/>
  <c r="AC111" i="2"/>
  <c r="AD111" i="2" s="1"/>
  <c r="AC91" i="2"/>
  <c r="AD91" i="2" s="1"/>
  <c r="AC78" i="2"/>
  <c r="AD78" i="2" s="1"/>
  <c r="AC92" i="2"/>
  <c r="AD92" i="2" s="1"/>
  <c r="AC102" i="2"/>
  <c r="AD102" i="2" s="1"/>
  <c r="AC105" i="2"/>
  <c r="AD105" i="2" s="1"/>
  <c r="AC109" i="2"/>
  <c r="AD109" i="2" s="1"/>
  <c r="AC112" i="2"/>
  <c r="AD112" i="2" s="1"/>
  <c r="AC114" i="2"/>
  <c r="AD114" i="2" s="1"/>
  <c r="AC74" i="2"/>
  <c r="AD74" i="2" s="1"/>
  <c r="AC76" i="2"/>
  <c r="AD76" i="2" s="1"/>
  <c r="AC81" i="2"/>
  <c r="AD81" i="2" s="1"/>
  <c r="AC88" i="2"/>
  <c r="AD88" i="2" s="1"/>
  <c r="AC83" i="2"/>
  <c r="AD83" i="2" s="1"/>
  <c r="AC95" i="2"/>
  <c r="AD95" i="2" s="1"/>
  <c r="AC80" i="2"/>
  <c r="AD80" i="2" s="1"/>
  <c r="AC94" i="2"/>
  <c r="AD94" i="2" s="1"/>
  <c r="AC98" i="2"/>
  <c r="AD98" i="2" s="1"/>
  <c r="AC70" i="2"/>
  <c r="AD70" i="2" s="1"/>
  <c r="AC65" i="2"/>
  <c r="AD65" i="2" s="1"/>
  <c r="AC96" i="2"/>
  <c r="AD96" i="2" s="1"/>
  <c r="AC50" i="2"/>
  <c r="AD50" i="2" s="1"/>
  <c r="AC99" i="2"/>
  <c r="AD99" i="2" s="1"/>
  <c r="AC101" i="2"/>
  <c r="AD101" i="2" s="1"/>
  <c r="AC46" i="2"/>
  <c r="AD46" i="2" s="1"/>
  <c r="AC100" i="2"/>
  <c r="AD100" i="2" s="1"/>
  <c r="AC103" i="2"/>
  <c r="AD103" i="2" s="1"/>
  <c r="AC113" i="2"/>
  <c r="AD113" i="2" s="1"/>
  <c r="AC110" i="2"/>
  <c r="AD110" i="2" s="1"/>
  <c r="AC86" i="2"/>
  <c r="AD86" i="2" s="1"/>
  <c r="AC87" i="2"/>
  <c r="AD87" i="2" s="1"/>
  <c r="AC36" i="2"/>
  <c r="AD36" i="2" s="1"/>
  <c r="AC38" i="2"/>
  <c r="AD38" i="2" s="1"/>
  <c r="AC27" i="2"/>
  <c r="AD27" i="2" s="1"/>
  <c r="AC29" i="2"/>
  <c r="AD29" i="2" s="1"/>
  <c r="AC21" i="2"/>
  <c r="AD21" i="2" s="1"/>
  <c r="AC28" i="2"/>
  <c r="AD28" i="2" s="1"/>
  <c r="AC26" i="2"/>
  <c r="AD26" i="2" s="1"/>
  <c r="AC44" i="2"/>
  <c r="AD44" i="2" s="1"/>
  <c r="AC23" i="2"/>
  <c r="AD23" i="2" s="1"/>
  <c r="AC30" i="2"/>
  <c r="AD30" i="2" s="1"/>
  <c r="AC37" i="2"/>
  <c r="AD37" i="2" s="1"/>
  <c r="AC43" i="2"/>
  <c r="AD43" i="2" s="1"/>
  <c r="AC39" i="2"/>
  <c r="AD39" i="2" s="1"/>
  <c r="AC42" i="2"/>
  <c r="AD42" i="2" s="1"/>
  <c r="AC25" i="2"/>
  <c r="AD25" i="2" s="1"/>
  <c r="AC31" i="2"/>
  <c r="AD31" i="2" s="1"/>
  <c r="AC22" i="2"/>
  <c r="AD22" i="2" s="1"/>
  <c r="AC24" i="2"/>
  <c r="AD24" i="2" s="1"/>
  <c r="AC41" i="2"/>
  <c r="AD41" i="2" s="1"/>
  <c r="AC40" i="2"/>
  <c r="AD40" i="2" s="1"/>
  <c r="AC45" i="2"/>
  <c r="AD45" i="2" s="1"/>
  <c r="AC33" i="2"/>
  <c r="AD33" i="2" s="1"/>
  <c r="AC35" i="2"/>
  <c r="AD35" i="2" s="1"/>
  <c r="AC32" i="2"/>
  <c r="AD32" i="2" s="1"/>
  <c r="AC34" i="2"/>
  <c r="AD34" i="2" s="1"/>
  <c r="AC14" i="2"/>
  <c r="AD14" i="2" s="1"/>
  <c r="AC15" i="2"/>
  <c r="AD15" i="2" s="1"/>
  <c r="AC18" i="2"/>
  <c r="AD18" i="2" s="1"/>
  <c r="AC19" i="2"/>
  <c r="AD19" i="2" s="1"/>
  <c r="AC17" i="2"/>
  <c r="AD17" i="2" s="1"/>
  <c r="AC16" i="2"/>
  <c r="AD16" i="2" s="1"/>
  <c r="AC20" i="2"/>
  <c r="AD20" i="2" s="1"/>
  <c r="AC3" i="2"/>
  <c r="AD3" i="2" s="1"/>
  <c r="AC10" i="2"/>
  <c r="AD10" i="2" s="1"/>
  <c r="AC8" i="2"/>
  <c r="AD8" i="2" s="1"/>
  <c r="AC9" i="2"/>
  <c r="AD9" i="2" s="1"/>
  <c r="AC6" i="2"/>
  <c r="AD6" i="2" s="1"/>
  <c r="AC5" i="2"/>
  <c r="AD5" i="2" s="1"/>
  <c r="AC7" i="2"/>
  <c r="AD7" i="2" s="1"/>
  <c r="AC12" i="2"/>
  <c r="AD12" i="2" s="1"/>
  <c r="AC11" i="2"/>
  <c r="AD11" i="2" s="1"/>
  <c r="AC13" i="2"/>
  <c r="AD13" i="2" s="1"/>
  <c r="AC4" i="2"/>
  <c r="AD4" i="2" s="1"/>
  <c r="C12" i="6" l="1"/>
  <c r="G32" i="6"/>
  <c r="C32" i="6"/>
  <c r="G31" i="6"/>
  <c r="C31" i="6"/>
  <c r="G30" i="6"/>
  <c r="C30" i="6"/>
  <c r="I23" i="6"/>
  <c r="H23" i="6"/>
  <c r="I22" i="6"/>
  <c r="H22" i="6"/>
  <c r="I21" i="6"/>
  <c r="H21" i="6"/>
  <c r="I20" i="6"/>
  <c r="H20" i="6"/>
  <c r="I19" i="6"/>
  <c r="H19" i="6"/>
  <c r="I18" i="6"/>
  <c r="H18" i="6"/>
  <c r="C9" i="6"/>
  <c r="I30" i="5"/>
  <c r="I25" i="5"/>
  <c r="I28" i="5" s="1"/>
  <c r="C11" i="6"/>
  <c r="C9" i="5"/>
  <c r="P1" i="2"/>
  <c r="I17" i="6" l="1"/>
  <c r="H33" i="5"/>
  <c r="H17" i="6"/>
  <c r="I32" i="5"/>
  <c r="I33" i="5" s="1"/>
  <c r="H24" i="6"/>
  <c r="I24" i="6"/>
  <c r="BI1" i="2"/>
  <c r="S1" i="2"/>
  <c r="E86" i="2"/>
  <c r="E87" i="2"/>
  <c r="E27" i="2"/>
  <c r="E54" i="2"/>
  <c r="E116" i="2"/>
  <c r="G116" i="2" s="1"/>
  <c r="E50" i="2"/>
  <c r="G50" i="2" s="1"/>
  <c r="E115" i="2"/>
  <c r="G115" i="2" s="1"/>
  <c r="E119" i="2"/>
  <c r="E117" i="2"/>
  <c r="E48" i="2"/>
  <c r="E82" i="2"/>
  <c r="E118" i="2"/>
  <c r="E84" i="2"/>
  <c r="E70" i="2"/>
  <c r="G70" i="2" s="1"/>
  <c r="E90" i="2"/>
  <c r="E79" i="2"/>
  <c r="G79" i="2" s="1"/>
  <c r="E85" i="2"/>
  <c r="E104" i="2"/>
  <c r="E75" i="2"/>
  <c r="E29" i="2"/>
  <c r="E3" i="2"/>
  <c r="E14" i="2"/>
  <c r="E21" i="2"/>
  <c r="E53" i="2"/>
  <c r="E89" i="2"/>
  <c r="G89" i="2" s="1"/>
  <c r="E106" i="2"/>
  <c r="G106" i="2" s="1"/>
  <c r="E10" i="2"/>
  <c r="G10" i="2" s="1"/>
  <c r="E15" i="2"/>
  <c r="E4" i="2"/>
  <c r="E8" i="2"/>
  <c r="E9" i="2"/>
  <c r="E18" i="2"/>
  <c r="E6" i="2"/>
  <c r="E5" i="2"/>
  <c r="G5" i="2" s="1"/>
  <c r="E56" i="2"/>
  <c r="E68" i="2"/>
  <c r="G68" i="2" s="1"/>
  <c r="E128" i="2"/>
  <c r="E47" i="2"/>
  <c r="E55" i="2"/>
  <c r="E160" i="2"/>
  <c r="E152" i="2"/>
  <c r="E149" i="2"/>
  <c r="E64" i="2"/>
  <c r="E159" i="2"/>
  <c r="E108" i="2"/>
  <c r="G108" i="2" s="1"/>
  <c r="E131" i="2"/>
  <c r="G131" i="2" s="1"/>
  <c r="E156" i="2"/>
  <c r="G156" i="2" s="1"/>
  <c r="E67" i="2"/>
  <c r="E52" i="2"/>
  <c r="E51" i="2"/>
  <c r="E138" i="2"/>
  <c r="E154" i="2"/>
  <c r="E155" i="2"/>
  <c r="E141" i="2"/>
  <c r="G141" i="2" s="1"/>
  <c r="E97" i="2"/>
  <c r="E111" i="2"/>
  <c r="G111" i="2" s="1"/>
  <c r="E107" i="2"/>
  <c r="E28" i="2"/>
  <c r="E58" i="2"/>
  <c r="E134" i="2"/>
  <c r="E148" i="2"/>
  <c r="E59" i="2"/>
  <c r="E161" i="2"/>
  <c r="E136" i="2"/>
  <c r="E20" i="2"/>
  <c r="G20" i="2" s="1"/>
  <c r="E147" i="2"/>
  <c r="G147" i="2" s="1"/>
  <c r="E99" i="2"/>
  <c r="G99" i="2" s="1"/>
  <c r="E101" i="2"/>
  <c r="E46" i="2"/>
  <c r="E7" i="2"/>
  <c r="E146" i="2"/>
  <c r="E69" i="2"/>
  <c r="E26" i="2"/>
  <c r="E19" i="2"/>
  <c r="G19" i="2" s="1"/>
  <c r="E100" i="2"/>
  <c r="E150" i="2"/>
  <c r="G150" i="2" s="1"/>
  <c r="E93" i="2"/>
  <c r="E61" i="2"/>
  <c r="E66" i="2"/>
  <c r="E91" i="2"/>
  <c r="E120" i="2"/>
  <c r="E162" i="2"/>
  <c r="E140" i="2"/>
  <c r="E145" i="2"/>
  <c r="E133" i="2"/>
  <c r="G133" i="2" s="1"/>
  <c r="E57" i="2"/>
  <c r="G57" i="2" s="1"/>
  <c r="E16" i="2"/>
  <c r="G16" i="2" s="1"/>
  <c r="E103" i="2"/>
  <c r="E163" i="2"/>
  <c r="G163" i="2" s="1"/>
  <c r="E44" i="2"/>
  <c r="E23" i="2"/>
  <c r="E30" i="2"/>
  <c r="E78" i="2"/>
  <c r="E17" i="2"/>
  <c r="G17" i="2" s="1"/>
  <c r="E144" i="2"/>
  <c r="E132" i="2"/>
  <c r="G132" i="2" s="1"/>
  <c r="E130" i="2"/>
  <c r="E112" i="2"/>
  <c r="E63" i="2"/>
  <c r="E37" i="2"/>
  <c r="E109" i="2"/>
  <c r="E114" i="2"/>
  <c r="E43" i="2"/>
  <c r="E74" i="2"/>
  <c r="E76" i="2"/>
  <c r="G76" i="2" s="1"/>
  <c r="E83" i="2"/>
  <c r="G83" i="2" s="1"/>
  <c r="E12" i="2"/>
  <c r="E95" i="2"/>
  <c r="E102" i="2"/>
  <c r="E105" i="2"/>
  <c r="E13" i="2"/>
  <c r="E11" i="2"/>
  <c r="E92" i="2"/>
  <c r="E39" i="2"/>
  <c r="G39" i="2" s="1"/>
  <c r="E60" i="2"/>
  <c r="E124" i="2"/>
  <c r="G124" i="2" s="1"/>
  <c r="E42" i="2"/>
  <c r="E81" i="2"/>
  <c r="E135" i="2"/>
  <c r="E142" i="2"/>
  <c r="E88" i="2"/>
  <c r="E49" i="2"/>
  <c r="E98" i="2"/>
  <c r="E25" i="2"/>
  <c r="E65" i="2"/>
  <c r="G65" i="2" s="1"/>
  <c r="E153" i="2"/>
  <c r="G153" i="2" s="1"/>
  <c r="E129" i="2"/>
  <c r="E126" i="2"/>
  <c r="E158" i="2"/>
  <c r="E137" i="2"/>
  <c r="E31" i="2"/>
  <c r="E62" i="2"/>
  <c r="E22" i="2"/>
  <c r="E24" i="2"/>
  <c r="G24" i="2" s="1"/>
  <c r="E80" i="2"/>
  <c r="E127" i="2"/>
  <c r="G127" i="2" s="1"/>
  <c r="E41" i="2"/>
  <c r="E96" i="2"/>
  <c r="E94" i="2"/>
  <c r="E73" i="2"/>
  <c r="E77" i="2"/>
  <c r="E36" i="2"/>
  <c r="E123" i="2"/>
  <c r="E72" i="2"/>
  <c r="E125" i="2"/>
  <c r="G125" i="2" s="1"/>
  <c r="E40" i="2"/>
  <c r="G40" i="2" s="1"/>
  <c r="E113" i="2"/>
  <c r="E45" i="2"/>
  <c r="E71" i="2"/>
  <c r="E157" i="2"/>
  <c r="E121" i="2"/>
  <c r="E139" i="2"/>
  <c r="E151" i="2"/>
  <c r="E122" i="2"/>
  <c r="G122" i="2" s="1"/>
  <c r="E143" i="2"/>
  <c r="E110" i="2"/>
  <c r="G110" i="2" s="1"/>
  <c r="E33" i="2"/>
  <c r="E38" i="2"/>
  <c r="E35" i="2"/>
  <c r="E32" i="2"/>
  <c r="E34" i="2"/>
  <c r="R2" i="2"/>
  <c r="BH1" i="2"/>
  <c r="BG1" i="2"/>
  <c r="BF1" i="2"/>
  <c r="BE1" i="2"/>
  <c r="BD1" i="2"/>
  <c r="BC1" i="2"/>
  <c r="BB1" i="2"/>
  <c r="BA1" i="2"/>
  <c r="AZ1" i="2"/>
  <c r="Q1" i="2" s="1"/>
  <c r="AJ1" i="2" l="1"/>
  <c r="AK1" i="2"/>
  <c r="AL1" i="2"/>
  <c r="AQ1" i="2"/>
  <c r="AG1" i="2"/>
  <c r="AH1" i="2"/>
  <c r="AI1" i="2"/>
  <c r="AR1" i="2"/>
  <c r="AS1" i="2"/>
  <c r="AF1" i="2"/>
  <c r="G72" i="2"/>
  <c r="G74" i="2"/>
  <c r="G136" i="2"/>
  <c r="G159" i="2"/>
  <c r="G54" i="2"/>
  <c r="G123" i="2"/>
  <c r="G98" i="2"/>
  <c r="G43" i="2"/>
  <c r="G140" i="2"/>
  <c r="G161" i="2"/>
  <c r="G64" i="2"/>
  <c r="G21" i="2"/>
  <c r="G27" i="2"/>
  <c r="G36" i="2"/>
  <c r="G49" i="2"/>
  <c r="G114" i="2"/>
  <c r="G162" i="2"/>
  <c r="G59" i="2"/>
  <c r="G149" i="2"/>
  <c r="G14" i="2"/>
  <c r="G87" i="2"/>
  <c r="G34" i="2"/>
  <c r="G77" i="2"/>
  <c r="G88" i="2"/>
  <c r="G109" i="2"/>
  <c r="G120" i="2"/>
  <c r="G148" i="2"/>
  <c r="G152" i="2"/>
  <c r="G3" i="2"/>
  <c r="G86" i="2"/>
  <c r="G32" i="2"/>
  <c r="G73" i="2"/>
  <c r="G142" i="2"/>
  <c r="G37" i="2"/>
  <c r="G91" i="2"/>
  <c r="G134" i="2"/>
  <c r="G160" i="2"/>
  <c r="G29" i="2"/>
  <c r="G35" i="2"/>
  <c r="G94" i="2"/>
  <c r="G135" i="2"/>
  <c r="G63" i="2"/>
  <c r="G66" i="2"/>
  <c r="G58" i="2"/>
  <c r="G55" i="2"/>
  <c r="G75" i="2"/>
  <c r="G145" i="2"/>
  <c r="G53" i="2"/>
  <c r="G38" i="2"/>
  <c r="G96" i="2"/>
  <c r="G81" i="2"/>
  <c r="G112" i="2"/>
  <c r="G61" i="2"/>
  <c r="G28" i="2"/>
  <c r="G47" i="2"/>
  <c r="G104" i="2"/>
  <c r="G33" i="2"/>
  <c r="G41" i="2"/>
  <c r="G42" i="2"/>
  <c r="G130" i="2"/>
  <c r="G93" i="2"/>
  <c r="G107" i="2"/>
  <c r="G128" i="2"/>
  <c r="G85" i="2"/>
  <c r="G151" i="2"/>
  <c r="G26" i="2"/>
  <c r="G139" i="2"/>
  <c r="G11" i="2"/>
  <c r="G69" i="2"/>
  <c r="G18" i="2"/>
  <c r="G31" i="2"/>
  <c r="G23" i="2"/>
  <c r="G138" i="2"/>
  <c r="G82" i="2"/>
  <c r="G157" i="2"/>
  <c r="G137" i="2"/>
  <c r="G44" i="2"/>
  <c r="G7" i="2"/>
  <c r="G8" i="2"/>
  <c r="G48" i="2"/>
  <c r="G71" i="2"/>
  <c r="G158" i="2"/>
  <c r="G102" i="2"/>
  <c r="G46" i="2"/>
  <c r="G52" i="2"/>
  <c r="G4" i="2"/>
  <c r="G117" i="2"/>
  <c r="G25" i="2"/>
  <c r="G22" i="2"/>
  <c r="G92" i="2"/>
  <c r="G78" i="2"/>
  <c r="G155" i="2"/>
  <c r="G6" i="2"/>
  <c r="G84" i="2"/>
  <c r="G62" i="2"/>
  <c r="G30" i="2"/>
  <c r="G154" i="2"/>
  <c r="G118" i="2"/>
  <c r="G121" i="2"/>
  <c r="G13" i="2"/>
  <c r="G146" i="2"/>
  <c r="G9" i="2"/>
  <c r="G105" i="2"/>
  <c r="G51" i="2"/>
  <c r="G95" i="2"/>
  <c r="G113" i="2"/>
  <c r="G129" i="2"/>
  <c r="G12" i="2"/>
  <c r="G45" i="2"/>
  <c r="G126" i="2"/>
  <c r="G103" i="2"/>
  <c r="G101" i="2"/>
  <c r="G67" i="2"/>
  <c r="G15" i="2"/>
  <c r="G119" i="2"/>
  <c r="G143" i="2"/>
  <c r="G80" i="2"/>
  <c r="G60" i="2"/>
  <c r="G144" i="2"/>
  <c r="G100" i="2"/>
  <c r="G97" i="2"/>
  <c r="G56" i="2"/>
  <c r="G90" i="2"/>
  <c r="AE1" i="2" l="1"/>
</calcChain>
</file>

<file path=xl/sharedStrings.xml><?xml version="1.0" encoding="utf-8"?>
<sst xmlns="http://schemas.openxmlformats.org/spreadsheetml/2006/main" count="2217" uniqueCount="485">
  <si>
    <t xml:space="preserve">COMFENALCO VALLE </t>
  </si>
  <si>
    <t>CORTE A FEBRERO 28 DE 2025</t>
  </si>
  <si>
    <t>VENCIDO</t>
  </si>
  <si>
    <t>SUFIJO</t>
  </si>
  <si>
    <t>No Factura</t>
  </si>
  <si>
    <t>cha Fact</t>
  </si>
  <si>
    <t>cha Vcto</t>
  </si>
  <si>
    <t>PLAZO</t>
  </si>
  <si>
    <t>CORRIENTE</t>
  </si>
  <si>
    <t>001-060 DIAS</t>
  </si>
  <si>
    <t>061-090 DIAS</t>
  </si>
  <si>
    <t>091-180 DIAS</t>
  </si>
  <si>
    <t>DE 180 DIAS</t>
  </si>
  <si>
    <t>SALDO CARTERA</t>
  </si>
  <si>
    <t>FE</t>
  </si>
  <si>
    <t>*FE</t>
  </si>
  <si>
    <t>TOTAL</t>
  </si>
  <si>
    <t>+DE 180 DIAS</t>
  </si>
  <si>
    <t>NIT</t>
  </si>
  <si>
    <t>PRESTADOR</t>
  </si>
  <si>
    <t xml:space="preserve">MEDICINA INTEGRAL EN CASA COLOMBIA SAS </t>
  </si>
  <si>
    <t>ESTADO CARTERA ANTERIOR</t>
  </si>
  <si>
    <t>POR PAGAR SAP</t>
  </si>
  <si>
    <t>DOC CONTA</t>
  </si>
  <si>
    <t>ESTADO COVID</t>
  </si>
  <si>
    <t>VALIDACION</t>
  </si>
  <si>
    <t>OBSERVACION</t>
  </si>
  <si>
    <t>ESTADO BOX</t>
  </si>
  <si>
    <t>FECHA FACT</t>
  </si>
  <si>
    <t>FECHA RAD</t>
  </si>
  <si>
    <t>FECHA LIQ</t>
  </si>
  <si>
    <t>FECHA DEV</t>
  </si>
  <si>
    <t>DIAS</t>
  </si>
  <si>
    <t>EDAD</t>
  </si>
  <si>
    <t>VALOR BRUTO</t>
  </si>
  <si>
    <t>VALOR RADICAD</t>
  </si>
  <si>
    <t>COPAGO/CM REAL</t>
  </si>
  <si>
    <t>COPAGO/CM BOX</t>
  </si>
  <si>
    <t>NOTA CREDITO</t>
  </si>
  <si>
    <t>GLOSA PDTE</t>
  </si>
  <si>
    <t>GLOSA ACEPTADA</t>
  </si>
  <si>
    <t>DEVOLUCION</t>
  </si>
  <si>
    <t>Devolucion Aceptada</t>
  </si>
  <si>
    <t>Observacion Devolucion</t>
  </si>
  <si>
    <t>Observacion glosa</t>
  </si>
  <si>
    <t>USUARIO LIQ</t>
  </si>
  <si>
    <t>Rete Fuente</t>
  </si>
  <si>
    <t>VALOR A PAGAR</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</si>
  <si>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</si>
  <si>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</si>
  <si>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</si>
  <si>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</si>
  <si>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</si>
  <si>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</si>
  <si>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</si>
  <si>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</si>
  <si>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</si>
  <si>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</si>
  <si>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</si>
  <si>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</si>
  <si>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</si>
  <si>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</si>
  <si>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RETENCION</t>
  </si>
  <si>
    <t>DOC COMPENSACION SAP</t>
  </si>
  <si>
    <t>FECHA COMPENSACION SAP</t>
  </si>
  <si>
    <t>OBSE PAGO</t>
  </si>
  <si>
    <t>VALOR TRANFERENCIA</t>
  </si>
  <si>
    <t>FACT</t>
  </si>
  <si>
    <t>LLAVE</t>
  </si>
  <si>
    <t xml:space="preserve">'FE74695', </t>
  </si>
  <si>
    <t xml:space="preserve">'FE76739', </t>
  </si>
  <si>
    <t xml:space="preserve">'FE79838', </t>
  </si>
  <si>
    <t xml:space="preserve">'FE82887', </t>
  </si>
  <si>
    <t xml:space="preserve">'FE85293', </t>
  </si>
  <si>
    <t xml:space="preserve">'FE88330', </t>
  </si>
  <si>
    <t xml:space="preserve">'FE89784', </t>
  </si>
  <si>
    <t xml:space="preserve">'FE89791', </t>
  </si>
  <si>
    <t xml:space="preserve">'FE91264', </t>
  </si>
  <si>
    <t xml:space="preserve">'FE92475', </t>
  </si>
  <si>
    <t xml:space="preserve">'FE92477', </t>
  </si>
  <si>
    <t xml:space="preserve">'FE93888', </t>
  </si>
  <si>
    <t xml:space="preserve">'FE93893', </t>
  </si>
  <si>
    <t xml:space="preserve">'FE101243', </t>
  </si>
  <si>
    <t xml:space="preserve">'FE101259', </t>
  </si>
  <si>
    <t xml:space="preserve">'FE101265', </t>
  </si>
  <si>
    <t xml:space="preserve">'FE102646', </t>
  </si>
  <si>
    <t xml:space="preserve">'FE102647', </t>
  </si>
  <si>
    <t xml:space="preserve">'FE104706', </t>
  </si>
  <si>
    <t xml:space="preserve">'FE104710', </t>
  </si>
  <si>
    <t xml:space="preserve">'FE106620', </t>
  </si>
  <si>
    <t xml:space="preserve">'FE107080', </t>
  </si>
  <si>
    <t xml:space="preserve">'FE109275', </t>
  </si>
  <si>
    <t xml:space="preserve">'FE109278', </t>
  </si>
  <si>
    <t xml:space="preserve">'FE109300', </t>
  </si>
  <si>
    <t xml:space="preserve">'FE109308', </t>
  </si>
  <si>
    <t xml:space="preserve">'FE109309', </t>
  </si>
  <si>
    <t xml:space="preserve">'FE112033', </t>
  </si>
  <si>
    <t xml:space="preserve">'FE112297', </t>
  </si>
  <si>
    <t xml:space="preserve">'FE112306', </t>
  </si>
  <si>
    <t xml:space="preserve">'FE112314', </t>
  </si>
  <si>
    <t xml:space="preserve">'FE112324', </t>
  </si>
  <si>
    <t xml:space="preserve">'FE112335', </t>
  </si>
  <si>
    <t xml:space="preserve">'FE112349', </t>
  </si>
  <si>
    <t xml:space="preserve">'FE114979', </t>
  </si>
  <si>
    <t xml:space="preserve">'FE114981', </t>
  </si>
  <si>
    <t xml:space="preserve">'FE114984', </t>
  </si>
  <si>
    <t xml:space="preserve">'FE114989', </t>
  </si>
  <si>
    <t xml:space="preserve">'FE114990', </t>
  </si>
  <si>
    <t xml:space="preserve">'FE114993', </t>
  </si>
  <si>
    <t xml:space="preserve">'FE118916', </t>
  </si>
  <si>
    <t xml:space="preserve">'FE118919', </t>
  </si>
  <si>
    <t xml:space="preserve">'FE118931', </t>
  </si>
  <si>
    <t xml:space="preserve">'FE118938', </t>
  </si>
  <si>
    <t xml:space="preserve">'FE118940', </t>
  </si>
  <si>
    <t xml:space="preserve">'FE118942', </t>
  </si>
  <si>
    <t xml:space="preserve">'FE118946', </t>
  </si>
  <si>
    <t xml:space="preserve">'FE118947', </t>
  </si>
  <si>
    <t xml:space="preserve">'FE120051', </t>
  </si>
  <si>
    <t xml:space="preserve">'FE120055', </t>
  </si>
  <si>
    <t xml:space="preserve">'FE120057', </t>
  </si>
  <si>
    <t xml:space="preserve">'FE120059', </t>
  </si>
  <si>
    <t xml:space="preserve">'FE120060', </t>
  </si>
  <si>
    <t xml:space="preserve">'FE120063', </t>
  </si>
  <si>
    <t xml:space="preserve">'FE120068', </t>
  </si>
  <si>
    <t xml:space="preserve">'FE120073', </t>
  </si>
  <si>
    <t xml:space="preserve">'FE120077', </t>
  </si>
  <si>
    <t xml:space="preserve">'FE120079', </t>
  </si>
  <si>
    <t xml:space="preserve">'FE120082', </t>
  </si>
  <si>
    <t xml:space="preserve">'FE120085', </t>
  </si>
  <si>
    <t xml:space="preserve">'FE120426', </t>
  </si>
  <si>
    <t xml:space="preserve">'FE120427', </t>
  </si>
  <si>
    <t xml:space="preserve">'FE120428', </t>
  </si>
  <si>
    <t xml:space="preserve">'FE121121', </t>
  </si>
  <si>
    <t xml:space="preserve">'FE121798', </t>
  </si>
  <si>
    <t xml:space="preserve">'FE122243', </t>
  </si>
  <si>
    <t xml:space="preserve">'FE122247', </t>
  </si>
  <si>
    <t xml:space="preserve">'FE122251', </t>
  </si>
  <si>
    <t xml:space="preserve">'FE122252', </t>
  </si>
  <si>
    <t xml:space="preserve">'FE122253', </t>
  </si>
  <si>
    <t xml:space="preserve">'FE123760', </t>
  </si>
  <si>
    <t xml:space="preserve">'FE124560', </t>
  </si>
  <si>
    <t xml:space="preserve">'FE124562', </t>
  </si>
  <si>
    <t xml:space="preserve">'FE124569', </t>
  </si>
  <si>
    <t xml:space="preserve">'FE124570', </t>
  </si>
  <si>
    <t xml:space="preserve">'FE124572', </t>
  </si>
  <si>
    <t xml:space="preserve">'FE126750', </t>
  </si>
  <si>
    <t xml:space="preserve">'FE126756', </t>
  </si>
  <si>
    <t xml:space="preserve">'FE126758', </t>
  </si>
  <si>
    <t xml:space="preserve">'FE126759', </t>
  </si>
  <si>
    <t xml:space="preserve">'FE127242', </t>
  </si>
  <si>
    <t xml:space="preserve">'FE127243', </t>
  </si>
  <si>
    <t xml:space="preserve">'FE127244', </t>
  </si>
  <si>
    <t xml:space="preserve">'FE127246', </t>
  </si>
  <si>
    <t xml:space="preserve">'FE129121', </t>
  </si>
  <si>
    <t xml:space="preserve">'FE129125', </t>
  </si>
  <si>
    <t xml:space="preserve">'FE129128', </t>
  </si>
  <si>
    <t xml:space="preserve">'FE129129', </t>
  </si>
  <si>
    <t xml:space="preserve">'FE129130', </t>
  </si>
  <si>
    <t xml:space="preserve">'FE129131', </t>
  </si>
  <si>
    <t xml:space="preserve">'FE131189', </t>
  </si>
  <si>
    <t xml:space="preserve">'FE131195', </t>
  </si>
  <si>
    <t xml:space="preserve">'FE131196', </t>
  </si>
  <si>
    <t xml:space="preserve">'FE131197', </t>
  </si>
  <si>
    <t xml:space="preserve">'FE131293', </t>
  </si>
  <si>
    <t xml:space="preserve">'FE131863', </t>
  </si>
  <si>
    <t xml:space="preserve">'FE133430', </t>
  </si>
  <si>
    <t xml:space="preserve">'FE133434', </t>
  </si>
  <si>
    <t xml:space="preserve">'FE133440', </t>
  </si>
  <si>
    <t xml:space="preserve">'FE133442', </t>
  </si>
  <si>
    <t xml:space="preserve">'FE135432', </t>
  </si>
  <si>
    <t xml:space="preserve">'FE135571', </t>
  </si>
  <si>
    <t xml:space="preserve">'FE135577', </t>
  </si>
  <si>
    <t xml:space="preserve">'FE137431', </t>
  </si>
  <si>
    <t xml:space="preserve">'FE137436', </t>
  </si>
  <si>
    <t xml:space="preserve">'FE137439', </t>
  </si>
  <si>
    <t xml:space="preserve">'FE137780', </t>
  </si>
  <si>
    <t xml:space="preserve">'FE138163', </t>
  </si>
  <si>
    <t xml:space="preserve">'FE138165', </t>
  </si>
  <si>
    <t xml:space="preserve">'FE138168', </t>
  </si>
  <si>
    <t xml:space="preserve">'FE138169', </t>
  </si>
  <si>
    <t xml:space="preserve">'FE138669', </t>
  </si>
  <si>
    <t xml:space="preserve">'FE138670', </t>
  </si>
  <si>
    <t xml:space="preserve">'FE138671', </t>
  </si>
  <si>
    <t xml:space="preserve">'FE139099', </t>
  </si>
  <si>
    <t xml:space="preserve">'FE139327', </t>
  </si>
  <si>
    <t xml:space="preserve">'FE139967', </t>
  </si>
  <si>
    <t xml:space="preserve">'FE139968', </t>
  </si>
  <si>
    <t xml:space="preserve">'FE139969', </t>
  </si>
  <si>
    <t xml:space="preserve">'FE139971', </t>
  </si>
  <si>
    <t xml:space="preserve">'FE139972', </t>
  </si>
  <si>
    <t xml:space="preserve">'FE139974', </t>
  </si>
  <si>
    <t xml:space="preserve">'FE139996', </t>
  </si>
  <si>
    <t xml:space="preserve">'FE140000', </t>
  </si>
  <si>
    <t xml:space="preserve">'FE140003', </t>
  </si>
  <si>
    <t xml:space="preserve">'FE140006', </t>
  </si>
  <si>
    <t xml:space="preserve">'FE140008', </t>
  </si>
  <si>
    <t xml:space="preserve">'FE142731', </t>
  </si>
  <si>
    <t xml:space="preserve">'FE142732', </t>
  </si>
  <si>
    <t xml:space="preserve">'FE142733', </t>
  </si>
  <si>
    <t xml:space="preserve">'FE142734', </t>
  </si>
  <si>
    <t xml:space="preserve">'FE142735', </t>
  </si>
  <si>
    <t xml:space="preserve">'FE142736', </t>
  </si>
  <si>
    <t xml:space="preserve">'FE142737', </t>
  </si>
  <si>
    <t xml:space="preserve">'FE142738', </t>
  </si>
  <si>
    <t xml:space="preserve">'FE142739', </t>
  </si>
  <si>
    <t xml:space="preserve">'FE142740', </t>
  </si>
  <si>
    <t xml:space="preserve">'FE142746', </t>
  </si>
  <si>
    <t xml:space="preserve">'FE142747', </t>
  </si>
  <si>
    <t xml:space="preserve">'FE142748', </t>
  </si>
  <si>
    <t xml:space="preserve">'FE142749', </t>
  </si>
  <si>
    <t xml:space="preserve">'FE142750', </t>
  </si>
  <si>
    <t xml:space="preserve">'FE144703', </t>
  </si>
  <si>
    <t xml:space="preserve">'FE144736', </t>
  </si>
  <si>
    <t xml:space="preserve">'FE144871', </t>
  </si>
  <si>
    <t xml:space="preserve">'FE144874', </t>
  </si>
  <si>
    <t xml:space="preserve">'FE144883', </t>
  </si>
  <si>
    <t xml:space="preserve">'FE144888', </t>
  </si>
  <si>
    <t xml:space="preserve">'FE144890', </t>
  </si>
  <si>
    <t xml:space="preserve">'FE144896', </t>
  </si>
  <si>
    <t xml:space="preserve">'FE144902', </t>
  </si>
  <si>
    <t xml:space="preserve">'FE144927', </t>
  </si>
  <si>
    <t xml:space="preserve">'FE144931', </t>
  </si>
  <si>
    <t xml:space="preserve">'FE145268', </t>
  </si>
  <si>
    <t xml:space="preserve">'FE145949', </t>
  </si>
  <si>
    <t xml:space="preserve">'FE145950', </t>
  </si>
  <si>
    <t xml:space="preserve">'FE145952', </t>
  </si>
  <si>
    <t xml:space="preserve">'FE145954', </t>
  </si>
  <si>
    <t xml:space="preserve">'FE145955', </t>
  </si>
  <si>
    <t xml:space="preserve">'FE44049', </t>
  </si>
  <si>
    <t xml:space="preserve">'FE62173', </t>
  </si>
  <si>
    <t>Entidad</t>
  </si>
  <si>
    <t>Para respuesta prestador</t>
  </si>
  <si>
    <t>se ratifica objecion al validar los datos de la factura cup 890111 ATENCIÓN (VISITA) DOMICILIARIA, POR FISIOTERAPIA VP$ 24.750, SE OBJETA LA DIFERENCIA$207900.|SE REALIZA OBJECION AL VALIDAR LOSA DATOS DE LA FACTURA CUP 890113 ATENCIÓN (VISITA) DOMICILIARIA, POR TERAPIA OCUPACIONAL - NEURODESARROLLO VP$24750 SE OBJETA LA DIFERENCIA$534600|SE RATIFICA OBJECION AL VALIDAR LOS DATOS DE LA FACTURA CUP 890110 TENCIÓN (VISITA) DOMICILIARIA, POR FONIATRÍA Y FONOAUDIOLOGÍA - NEURODESARROLLO VP$24750 SE OBJETA LA DIFERENCIA $311850</t>
  </si>
  <si>
    <t>GLOSA</t>
  </si>
  <si>
    <t>SE REALIZA OBJECION AL VALIDAR LOSA DATOS DE LA FACTURA CUP 890113 ATENCIÓN (VISITA) DOMICILIARIA, POR TERAPIA OCUPACIONAL - NEURODESARROLLO VP$24750 SE OBJETA LA DIFERENCIA$534600</t>
  </si>
  <si>
    <t>FACTURACION</t>
  </si>
  <si>
    <t>Ambulatorio</t>
  </si>
  <si>
    <t>Procedimientos terapéuticos ambulatorios</t>
  </si>
  <si>
    <t>CMSSV-352</t>
  </si>
  <si>
    <t>Elizabeth Fernandez Chilito</t>
  </si>
  <si>
    <t>Finalizada</t>
  </si>
  <si>
    <t xml:space="preserve">se levanta glosa por parte de la EPS,  IPS anexa carta de exoneracion de copago y cuota moderadora  </t>
  </si>
  <si>
    <t>se ratifica objecion al validar los datos dela factura cups890111 teraia fisica vp$24750 se objeta diferencia$297000|se ratifica objecion al validar los datos de la factura cup890113 vp$24750 se objeta diferencia $14850</t>
  </si>
  <si>
    <t>se ratifica objecion al validar los datos dela factura cups890111 teraia fisica vp$24750 se objeta diferencia$297000</t>
  </si>
  <si>
    <t xml:space="preserve">SE LEVANTA GLOSA POR PARTE DE LA EPS, SE VALIDA TARIFA DEL SERVICIO FACTURADO EN CONTRATACIONES POR $ 46.976CUPS 890101. |SE LEVANTA GLOSA POR PARTE DE LA EPS, SE VALIDA TARIFA DEL SERVICIO FACTURADO EN CONTRATACIONES POR $ 29.964 CUPS 890108. |SE LEVANTA GLOSA POR PARTE DE LA EPS, SE VALIDA TARIFA DEL SERVICIO FACTURADO EN CONTRATACIONES POR $ 27.043 CUPS 890113. |SE LEVANTA GLOSA POR PARTE DE LA EPS, SE VALIDA TARIFA DEL SERVICIO FACTURADO EN CONTRATACIONES POR $ 27.043 CUPS 890111-07 </t>
  </si>
  <si>
    <t>SE LEVANTA GLOSA POR PARTE DE LA EPS, SE VALIDA TARIFA DEL SERVICIO FACTURA EN CONTRATACIONES POR $ 27.043 CUPS 890105 |SE LEVANTA GLOSA, IPS ANEXA CARTA DE EXONERACION DE COPAGO O CUOTA MODERADORA</t>
  </si>
  <si>
    <t>se ratifica objecion al validar los datos dela factura cuos 890113 t.ocupacional vp$24750 se objeta la diferencia $356400|se ratifica objecion al validar los datos dela factura cups 890110 t.fonoaudiologia vp$24750 se objeta la diferencia $356400</t>
  </si>
  <si>
    <t>se ratifica objecion al validar los datos dela factura cups 890110 t.fonoaudiologia vp$24750 se objeta la diferencia $356400</t>
  </si>
  <si>
    <t xml:space="preserve">AUTORIZACION: SE REALIZA OBJECION AL VALIDAR LOS DATOS DELA FACTURA EL SERVICIO FACTURADO ES DIFERENTE AL AUTORIZADO. 1)AUTORIZACION 122300227856 CURACIÓN DE LESIÓN EN PIEL O TEJIDO CELULAR SUBCUTÁNEO SOD - CURACION HERIDA LIMPIA DE 5-10 CM  2)SERVICIO FACTURADO TERAPIA ENTERESTORAL. SE OBJETA LA DIFERENCIA $207208, VALIDAR CON EL AREA ENCARGADACAPAUTORIZACIONES@EPSDELAGENTE.COM.CO  </t>
  </si>
  <si>
    <t>AUTORIZACION: SE REALIZA OBJECION AL VALIDAR LOS DATOS DELA FACTURA EL SERVICIO FACTURADO ES DIFERENTE AL AUTORIZADO. 1)AUTORIZACION 122300227856 CURACIÓN DE LESIÓN EN PIEL O TEJIDO CELULAR SUBCUTÁNEO SOD - CURACION HERIDA LIMPIA DE 5-10 CM 2)SERVICIO FACTURADO TERAPIA ENTERESTORAL. SE OBJETA LA DIFERENCIA $207208, VALIDAR CON EL AREA ENCARGADACAPAUTORIZACIONES@EPSDELAGENTE.COM.CO</t>
  </si>
  <si>
    <t>AUTORIZACION</t>
  </si>
  <si>
    <t>Yufrey Hernandez Truque</t>
  </si>
  <si>
    <t>se objeta el servicio facturado es diferente al autorizado cups 869500 curacion de lesion. servicio facturado terapia enterosteral.</t>
  </si>
  <si>
    <t xml:space="preserve">se realiza objecion al validar los datos dela factura la autorizacion 122300302806 cups 869500 servicio autorizado, el servicio facturado no corresponde al autorizado, se objeta $207208 servicio facturado cup 890105 terapia enterostemal </t>
  </si>
  <si>
    <t>se realiza objecion al validar los datos dela factura la autorizacion 122300302806 cups 869500 servicio autorizado, el servicio facturado no corresponde al autorizado, se objeta $207208 servicio facturado cup 890105 terapia enterostemal</t>
  </si>
  <si>
    <t>facturacion se ratifica  objecion al validar los datos dela facrura la autorizacion 122300303354 cups 890105-06 ATENCIÓN (VISITA) DOMICILIARIA, POR ENFERMERÍA - 12 HORAS DIA. servicio autorizado .se objeta la diferencia $3935543|facturacion se ratifica  objecion al validar los datos dela factura el cup 890111 terapia ocupacional vp$27073 se objeta la diferencia$301368|facturacion se ratifica objecion al validar los datos dela factura la autorizacion cups 890111 fisioterapia vp$27043 se o bjeta la diferencia$300968|tarifa se ratifica  objecion al validar los datos dela factura la autorizacion 122300309740 cups 890110 DOMICILIARIA, POR FONIATRÍA Y FONOAUDIOLOGÍA; VP$22762547043 SE OBJETA LA DIFERENCIA$</t>
  </si>
  <si>
    <t>se levanta glosa por parte de la EPS, paciente cuenta con carat de copago o cuota moderadora</t>
  </si>
  <si>
    <t xml:space="preserve">SE LEVANTA GLOSA POR PARTE DE LA EPS, SE VALIDA TARIFA DEL SERVICIO FACTURADO EN CONTRATACIONES POR $ 90.087CUPS 992102-04 |SE LEVANTA GLOSA POR PARTE DE LA EPS, SE VALIDA TARIFA DEL SERVICIO FACTURADO EN CONTRATACIONES POR $ 63.139 CUPS 992102-03 </t>
  </si>
  <si>
    <t xml:space="preserve">SE LEVANTA GLOSA POR PARTE DE LA EPS, SE VALIDA TARIFA DEL SERVICIO FACTURADO EN CONTRATACIONES POR $ 51.802  CUPS 890105-19. |SE LEVANTA GLOSA POR PARTE DE LA EPS, SE VALIDA TARIFA DEL SERVICIO FACTURADO EN CONTRATACIONES POR $ 46.976 CUPS 890101. |SE LEVANTA GLOSA POR PARTE DE LA EPS, SE VALIDA TARIFA DEL SERVICIO FACTURADO EN CONTRATACIONES POR $ 27.043 CUPS 89011-07. |SE LEVANTA GLOSA POR PARTE DE LA EPS, SE VALIDA TARIFA DEL SERVICIO FACTURADO EN CONTRATACIONES POR $ 127.044 CUPS 890105-06 </t>
  </si>
  <si>
    <t xml:space="preserve">SE LEVANTA GLOSA POR PARTE DE LA EPS, SE VALIDA TARIFA DEL SERVICIO FACTURADO EN CONTRATACIONES POR $ 46.976 CUPS 890101. |SE LEVANTA GLOSA POR PARTE DE LA EPS, SE VALIDA TARIFA DEL SERVICIO FACTURADO EN CONTRATACIONES POR $ 29.964 CUPS 890108. |SE LEVANTA GLOSA POR PARTE DE LA EPS, SE VALIDA TARIFA DEL SERVICIO FACTURADO EN CONTRATACIONES POR $ 27.043 CUPS 890111-07. |SE LEVANTA GLOSA POR PARTE DE LA EPS, SE VALIDA TARIFA DEL SERVICIO FACTURADO EN CONTRATACIONES POR $ 46.976 CUPS 890101. </t>
  </si>
  <si>
    <t>COT-2024-15</t>
  </si>
  <si>
    <t xml:space="preserve">SE LEVANTA GLOSA POR PARTE DE LA EPS, SE VALIDA TARIFA DEL SERVICIO FACTURADO EN CONTRATACIONES POR $ 46.976 CUPS 890101. |SE LEVANTA GLOSA POR PARTE DE LA EPS, SE VALIDA TARIFA DEL SERVICIO FACTURADO EN CONTRATACIONES POR $ 27.043 CUPS 890112. |SE LEVANTA GLOSA POR PARTE DE LA EPS, SE VALIDA TARIFA DEL SERVICIO FACTURADO EN CONTRATACIONES POR $ 27.043 CUPS 890111-07. </t>
  </si>
  <si>
    <t xml:space="preserve">AUTORIZACION  SE REALIZA OBJECION AL VALIDAR LOS DATOS DELA FACTURA EL SERVICIO FACTURADO ES DIFERENTE AL AUTORIZADO. 1)AUTORIZACION 122300230769  CURACIÓN DE LESIÓN EN PIEL O TEJIDO CELULAR SUBCUTÁNEO SOD - CURACION HERIDA LIMPIA DE 5-10 CM 2)SERVICIO FACTURADO TERAPIA ENTERESTORAL,. </t>
  </si>
  <si>
    <t>AUTORIZACION SE REALIZA OBJECION AL VALIDAR LOS DATOS DELA FACTURA EL SERVICIO FACTURADO ES DIFERENTE AL AUTORIZADO. 1)AUTORIZACION 122300230769 CURACIÓN DE LESIÓN EN PIEL O TEJIDO CELULAR SUBCUTÁNEO SOD - CURACION HERIDA LIMPIA DE 5-10 CM 2)SERVICIO FACTURADO TERAPIA ENTERESTORAL,.</t>
  </si>
  <si>
    <t>SE RATIFICA OBJECION POR MAYOR VALOR COBRADO AL VALIDAR LOS DATOS DELA FACTURA CUPS 890113 TERAPIA OCUPACIONAL VP$27043 SE OBJETA LA DIFERENCIA$301368|TARIFA: SE RATIFICA OBJECION POR MAYOR VALOR COBRADO AL VALIDAR LOS DATOS DELA FACTURA CUPS 890110 TERAPIA FONOAUDIOLOGIA VP$27043 SE OBJETA LA DIFERENCIA$301368|SE RATIFICA OBJECION POR MAYOR VALOR COBRADO AL VALIDAR LOS DATOS DELA FACTURA CUPS 890111 TERAPIA NEURODESARROLLO VP$27043 SE OBJETA LA DIFERENCIA$188355</t>
  </si>
  <si>
    <t>TARIFA: SE RATIFICA OBJECION POR MAYOR VALOR COBRADO AL VALIDAR LOS DATOS DELA FACTURA CUPS 890110 TERAPIA FONOAUDIOLOGIA VP$27043 SE OBJETA LA DIFERENCIA$301368</t>
  </si>
  <si>
    <t>TARIFA</t>
  </si>
  <si>
    <t xml:space="preserve">facturacion se realiza objecion al validar los datos dela factura La autorización 122300266528, se encuentra facturada en la fecha: 21/05/2024 en factura FE126416. </t>
  </si>
  <si>
    <t>facturacion se realiza objecion al validar los datos dela factura La autorización 122300266528, se encuentra facturada en la fecha: 21/05/2024 en factura FE126416.</t>
  </si>
  <si>
    <t>SE REALIZA OBJECION AL VALIDAR LOS DATOS DE LA FACTURAEL LA AUTORIZACION  122300303523 CUPS 869500 CURACION DE PIEL ,EL SERVICIO AUTORIZADO. Y ESTAN FACTURANDO CUP 890105 TERAPIA ENTERESTORAL .</t>
  </si>
  <si>
    <t>SE REALIZA OBJECION AL VALIDAR LOS DATOS DE LA FACTURAEL LA AUTORIZACION 122300303523 CUPS 869500 CURACION DE PIEL ,EL SERVICIO AUTORIZADO. Y ESTAN FACTURANDO CUP 890105 TERAPIA ENTERESTORAL .</t>
  </si>
  <si>
    <t xml:space="preserve">facturacion: se realiza objecion al validar los datos dela factura el servicio facturado cums 890105 terapia enterostomal , es diferente al servicio facturado cup 869500 curacion en lesion de tejido. </t>
  </si>
  <si>
    <t>facturacion: se realiza objecion al validar los datos dela factura el servicio facturado cums 890105 terapia enterostomal , es diferente al servicio facturado cup 869500 curacion en lesion de tejido.</t>
  </si>
  <si>
    <t>tarifa se ratifica objecion por mayor valor cobrado en cup 890113 terapia ocupacional vp$27043 se objeta la diferencia$ 102856|tarifa: se ratifica objecion por mayor valor cobrado en cups 890110 terapia fonoaudiologia vp$27043 se objeta la diferencia$301368</t>
  </si>
  <si>
    <t>tarifa: se ratifica objecion por mayor valor cobrado en cups 890110 terapia fonoaudiologia vp$27043 se objeta la diferencia$301368</t>
  </si>
  <si>
    <t>se realiza objecion por el servicio facturado la autorizacion 122300364069 CURACIÓN DE LESIÓN EN PIEL O TEJIDO CELULAR SUBCUTÁNEO SOD - CURACION HERIDA LIMPIA DE 5-10  servicio autorizado. y estan facturado terapia entestoral ,codigo autorizado es diferente al facturado , validar para darle tramite ala factura.</t>
  </si>
  <si>
    <t>se realiza objecion por el servicio facturado la autorizacion 122300364069 CURACIÓN DE LESIÓN EN PIEL O TEJIDO CELULAR SUBCUTÁNEO SOD - CURACION HERIDA LIMPIA DE 5-10 servicio autorizado. y estan facturado terapia entestoral ,codigo autorizado es diferente al facturado , validar para darle tramite ala factura.</t>
  </si>
  <si>
    <t>tarifa se ratifica objecion al validar cups 890113 terapia ocupacional vp$27043 diferencia $301368|tarifa se ratifica objecion cups 890110 terapia fonoaudiologia vp$27043 diferencia $301368</t>
  </si>
  <si>
    <t>tarifa se ratifica objecion cups 890110 terapia fonoaudiologia vp$27043 diferencia $301368</t>
  </si>
  <si>
    <t>facturacion se ratifica objecion por mayor valor cobrado en terapia fonoaudiologia vp$27043 se objeta la diferencia$301368|FACTURACION SE RATIFICA OBJECION POR MAYOR VALOR COBRADO EN FISUIOTERAPIA VP$27043 SE OBJETA LA DIFERENCIA$75342|facturacion se ratifica objecion por mayor valor cobrado en terapia ocupacional vp$27043 se objeta al diferencia$301368</t>
  </si>
  <si>
    <t>facturacion se ratifica objecion por mayor valor cobrado en terapia ocupacional vp$27043 se objeta al diferencia$301368</t>
  </si>
  <si>
    <t xml:space="preserve">se realiza objecion al validar los datos de la factura la autorizacion 122300700107 servicio autorizado CURACIÓN DE LESIÓN EN PIEL O TEJIDO CELULAR SUBCUTÁNEO SOD - CURACION HERIDA LIMPIA DE 5-10 CM y facturan terapia enterostomal .validar con el area encargada capautorizaxciones . </t>
  </si>
  <si>
    <t>se realiza objecion al validar los datos de la factura la autorizacion 122300700107 servicio autorizado CURACIÓN DE LESIÓN EN PIEL O TEJIDO CELULAR SUBCUTÁNEO SOD - CURACION HERIDA LIMPIA DE 5-10 CM y facturan terapia enterostomal .validar con el area encargada capautorizaxciones .</t>
  </si>
  <si>
    <t xml:space="preserve">facturacion  se realiza objecion al validar los datos dela factura la autorizacion 122300700687 se autorizo una sola terapia y estan facturando 8 se objeta  la diferencia 7 $189301 </t>
  </si>
  <si>
    <t>facturacion se realiza objecion al validar los datos dela factura la autorizacion 122300700687 se autorizo una sola terapia y estan facturando 8 se objeta la diferencia 7 $189301</t>
  </si>
  <si>
    <t>se realiza objecion al validar los datos de la factura el servicio autorizado curacion de lesion de herida  estan facturando terapia enterostomal.,validar con area encargada capautorizaciones,</t>
  </si>
  <si>
    <t>se realiza objecion al validar los datos de la factura el servicio autorizado curacion de lesion de herida estan facturando terapia enterostomal.,validar con area encargada capautorizaciones,</t>
  </si>
  <si>
    <t>FACTURACION SE REALIZA OBJECION POR MAYOR VALOR COBRADO CUPS 890113 TERAPIA NEURODESARROLLO VP$27043 SE OBJETA LA DIFERENCIA$12557 *12$ 150684</t>
  </si>
  <si>
    <t xml:space="preserve">tarifa: se realiza objecion por mayor valor cobrado cups 890110 terapia fonoaudilogia autorizacion 122300724377 vp$27043 se valida nota tecnica ,diferenciA $301368|TARIFA SE REALIZA OBJECION POR MAYOR VALOR COBRADO CUPS 890111 FISIOTERAPIA ,AUTORIZACION 122300724377 VP$27043 SE VALIDA CON LA NOTA TECNICA ,DIFERENCIA$226026. |tarifa tarifa se realiza objecion por mayor valor cobrado en cups 890113 terapia ocupacional autorizacion 122300724378 vp$27043 se valida nota tecnica se objeta la diferencia$301368 </t>
  </si>
  <si>
    <t>tarifa: se realiza objecion por mayor valor cobrado cups 890110 terapia fonoaudilogia autorizacion 122300724377 vp$27043 se valida nota tecnica ,diferenciA $301368</t>
  </si>
  <si>
    <t>facturacion se realiza  objecion por mayor valor cobrado cups 869600-38  ; CURACIÓN DE LESIÓN EN PIEL O TEJIDO CELULAR SUBCUTÁNEO SOD  la autorizacion 122300743869 se genero para curacion . se objeta la diferencia $17774</t>
  </si>
  <si>
    <t>facturacion se realiza objecion por mayor valor cobrado cups 869600-38 ; CURACIÓN DE LESIÓN EN PIEL O TEJIDO CELULAR SUBCUTÁNEO SOD la autorizacion 122300743869 se genero para curacion . se objeta la diferencia $17774</t>
  </si>
  <si>
    <t>se ratifica objecion por terapia enterostomal , cups 890105 servicio autorizado curacion de herida cups 869500 .favor validar .</t>
  </si>
  <si>
    <t>FACTURACION SE REALIZA OBJECION POR MAYOR VALOR COBRADO TERAPIA OCUPACIONAL CUP 890113 VP$27043 SE OBJETA LA DIFERENCIA$150684|FACTURACION SE REALIZA OBJECION POR MAYOR VALOR COBRADO CUPS 890110 TERAPIA FONOAUDIOLOGIA VP$27043 SE OBJETA LA DIFERENCIA $150684</t>
  </si>
  <si>
    <t>FACTURACION SE REALIZA OBJECION POR MAYOR VALOR COBRADO TERAPIA OCUPACIONAL CUP 890113 VP$27043 SE OBJETA LA DIFERENCIA$150684</t>
  </si>
  <si>
    <t>FACTURACION SE REALIZA OBJECION POR MAYOR VALOR COBRADO EN CONSULTAS DE FISIOTERAPIA VP$27043 SE O BJETA LA DIFERENCIA$150684</t>
  </si>
  <si>
    <t>SE LEVANTA GLOSA POR PARTE DE LA EPS, IPS A NEXA CARTA DE EXONERACION DE COPAGO O CUOTA MODERADORA.</t>
  </si>
  <si>
    <t>MIG-900169638</t>
  </si>
  <si>
    <t xml:space="preserve">se realiza objecion al validar los datos de la factura terapias fisicas no cuenta con autorizacion . DURANTE LA AUDITORIA REALIZADA A LA CUENTA, SE ENCUENTRA QUE LA AUTORIZACION NO SE ENCONTRABA ACTIVA PARA EL MOMENTO DE LA PRESTACION DEL SERVICIO. SE DEBIO VERIFICAR EN EL APLICATIVO BOXALUD AL MOMENTO DE LA ADMISION.  </t>
  </si>
  <si>
    <t>se realiza objecion al validar los datos de la factura terapias fisicas no cuenta con autorizacion . DURANTE LA AUDITORIA REALIZADA A LA CUENTA, SE ENCUENTRA QUE LA AUTORIZACION NO SE ENCONTRABA ACTIVA PARA EL MOMENTO DE LA PRESTACION DEL SERVICIO. SE DEBIO VERIFICAR EN EL APLICATIVO BOXALUD AL MOMENTO DE LA ADMISION.</t>
  </si>
  <si>
    <t>SE REALIZA OBJECION AL VALIDAR LOS DATOS DELA FACRTURA EL SERVICIO AUTORIZADO 869500 CURACION DE LESION DE PIEL NO CORRESPONDE AL SERVICIO FACTURADO TERAPIA TERAPIA ENTEROSTOMA</t>
  </si>
  <si>
    <t>se ratifica objecion al validar los datos de la factura cups 890110 vp$24750 se objeta la diferencia$356000|SE RATIFICA OBJECION AL VALIDAR LOS DATOS DELA FACTURA CUPS890113 VP$24750 SE OBJETA LA DIFERENCIA $356000|SE RATIFICA OBJECION AL VALIDAR LOS DATOS DELA FACTURA CUPS 89011 VP$24750 SE OBJETA LA DIFERENCIA $356000</t>
  </si>
  <si>
    <t>SE RATIFICA OBJECION AL VALIDAR LOS DATOS DELA FACTURA CUPS890113 VP$24750 SE OBJETA LA DIFERENCIA $356000</t>
  </si>
  <si>
    <t xml:space="preserve">SE LEVANTA GLOSA POR PARTE DE LA EPS, SE VALIDA TARIFA DEL SERVICIO FACTURADO EN CONTRATACIONES POR $ 27.043 CUPS 890111-07. |SE LEVANTA GLOSA POR PARTE DE LA EPS, SE VALIDA TARIFA DEL SERVICIO FACTURADO EN CONTRATACIONES POR $ 51.802 CUPS 890105-19. |SE LEVANTA GLOSA POR PARTE DE LA EPS, SE VALIDA TARIFA DEL SERVICIO FACTURADO EN CONTRATACIONES POR $ 46.976 CUPS 890101. |SE LEVANTA GLOSA POR PARTE DE LA EPS, SE VALIDA TARIFA DEL SERVICIO FACTURADO EN CONTRATACIONES POR $ 27.043 CUPS 890113. |SE LEVANTA GLOSA POR PARTE DE LA EPS, SE VALIDA TARIFA DEL SERVICIO FACTURADO EN CONTRATACIONES POR $ 27.043 CUPS 890112. |SE LEVANTA GLOSA POR PARTE DE LA EPS, SE VALIDA TARIFA DEL SERVICIO FACTURADO EN CONTRATACIONES POR $ 27.043 CUPS 890110-07 </t>
  </si>
  <si>
    <t xml:space="preserve">SE LEVANTA GLOSA POR PARTE DE LA EPS, SE VALIDA TARIFA DEL SERVICIO FACTURA EN CONTRATACIONES POR $ 58.911 CUPS 890106 |SE LEVANTA GLOSA POR PARTE DE LA EPS, SE VALIDA TARIFA DEL SERVICIO FACTURADO EN CONTRATACIONES POR $ 27.043 CUPS 890111 |SE LEVANTA GLOSA POR PARTE DE LA EPS, SE VALIDA TARIFA DEL SERVICIO FACTURADO EN CONTRATACIONES POR $ 27.043 CUPS 890112.|se levanta glosa por parte de la EPS, se evidencia carta de exoneracion de coopago y cuotas moderadoras.|SE LEVANTA GLOSA POR PARTE DE LA EPS, SE VALIDA TARIFA DEL SERVICIO FACTURADO EN CONTRATACIONES POR $ 27.043 CUPS 890113. |SE LEVANTA GLOSA POR PARTE DE LA EPS, SE VALIDA TARIFA DEL SERVICIO FACTURADO EN CONTRATACIONES POR $ 27.043 CUPS 890112. |SE LEVANTA GLOSA POR PARTE DE LA EPS, SE VALIDA TARIFA DEL SERVICIO FACTURADO EN CONTRATACIONES POR $ 46.976 CUPS 890101 </t>
  </si>
  <si>
    <t xml:space="preserve">SE LEVANTA GLOSA POR PARTE DE LA EPS, SE VALIDA TARIFA DEL SERVICIO FACTURA EN CONTRATACIONES POR $ 27.043 CUPS 890113. </t>
  </si>
  <si>
    <t>facturacion se realiza  objecion por mayor valor cobrado la autorizacion 122300743900 fue autoriizada para 1 consulta cups 890108 consulta de  psicologia. se objeta la diferencia $ 29964.</t>
  </si>
  <si>
    <t>facturacion se realiza objecion por mayor valor cobrado la autorizacion 122300743900 fue autoriizada para 1 consulta cups 890108 consulta de psicologia. se objeta la diferencia $ 29964.</t>
  </si>
  <si>
    <t>se ratifica objecion al validar los datos de la factura cup890110 terapia fonoaudiologia vp$24750 se objeta diferencia $504900|se ratifica objecion al validar los datos de la factura cup 890111 terapia fisica vp $24750 se objeta diferencia $297000 se valida nota tecnica de agosto|se ratifica objecion al validar los datos de la factura cup890113 terapia ocupacional vp $24750 se objeta diferencia$504900 se valida nota tecnica .</t>
  </si>
  <si>
    <t>se ratifica objecion al validar los datos de la factura cup890113 terapia ocupacional vp $24750 se objeta diferencia$504900 se valida nota tecnica .</t>
  </si>
  <si>
    <t>se relializa objecion al validar datos de la factura cums 890111 ATENCIÓN (VISITA) DOMICILIARIA, POR FISIOTERAPIA vp$24750 se objeta diferencia$297000|SE REALIZA OBJECION AL VALIDAR LOS DATOS DE LA FACTURA CUMS 890113-01 ATENCIÓN (VISITA) DOMICILIARIA, POR TERAPIA OCUPACIONAL - NEURODESARROLLO DOMICILIARIA VP$2750 DIFERENCIA$356000|SE REALIZA OBJECION AL VALIDAR LOS DATOS DE LA FACTURA CUMS 890110-01 ATENCIÓN (VISITA) DOMICILIARIA, POR FONIATRÍA Y FONOAUDIOLOGÍA - NEURODESARROLLO VP$24750 SE OBJETA DIFERENCIA $356400</t>
  </si>
  <si>
    <t>SE REALIZA OBJECION AL VALIDAR LOS DATOS DE LA FACTURA CUMS 890110-01 ATENCIÓN (VISITA) DOMICILIARIA, POR FONIATRÍA Y FONOAUDIOLOGÍA - NEURODESARROLLO VP$24750 SE OBJETA DIFERENCIA $356400</t>
  </si>
  <si>
    <t>se ratifica objecion al validar los datos del factura cup89011 terapia fisica vp$24750 se objeta dferencia$297000|se ratifica objecion al validar los datos dela factura cups890113-01 terapia ocupaciona vp$24750 se objeta diferencia$356400|se ratifica objecion al validar los datos dela factura 890110-01 terapia fonoaudlogia vp$24750 se o jeta diferencia$</t>
  </si>
  <si>
    <t>se ratifica objecion al validar los datos dela factura cups890113-01 terapia ocupaciona vp$24750 se objeta diferencia$356400</t>
  </si>
  <si>
    <t>se realiza objeción al validar los datos dela factura cup 890111 vp$24750 se objeta diferencia $356400 se valida nota tecnica .|se ratifica objecion al validar los datos dela factura cups 890113 ATENCIÓN (VISITA) DOMICILIARIA, POR TERAPIA OCUPACIONAL vp$24750 se objeta diferencia$356400|se ratifica objecion al validar los datos dela factura cups 890110 ATENCIÓN (VISITA) DOMICILIARIA, POR FONIATRÍA Y FONOAUDIOLOGÍA vp$24750 se objeta diferencia$356400</t>
  </si>
  <si>
    <t>se realiza objeción al validar los datos dela factura cup 890111 vp$24750 se objeta diferencia $356400 se valida nota tecnica .</t>
  </si>
  <si>
    <t>se realiza objecion al validar los datos de la factura el  cups 839500-38 curacion emfermera vp$39274 se objeta diferencia$8133|se realiza objecion al validar los datos de la factura la autorización 122300139683 tiene un copago de $$ 186.413 y no fue descontada de la factura.</t>
  </si>
  <si>
    <t>se realiza objecion al validar los datos de la factura el cups 839500-38 curacion emfermera vp$39274 se objeta diferencia$8133</t>
  </si>
  <si>
    <t xml:space="preserve">se levanta glosa por parte de la EPS,  IPS anexa carta de exoneracion de copago y cuota moderadora </t>
  </si>
  <si>
    <t>se realiza objecion al validar los datos dela factura cups 869500 curacion de piel servicio autorizado estan facturando terapia enteroteral , el servicio facurado no corresponde al autorizado.</t>
  </si>
  <si>
    <t>se realiza objecion al validar los datos dela factura cups 869500 curacion de piel servicio autorizado estan facturando terapia enteroteral</t>
  </si>
  <si>
    <t xml:space="preserve">SE LEVANTA GLOSA POR PARTE DE LA EPS, SE VALIDA TARIFA DEL SERVICIO FACTURADO EN CONTRATACIONES POR $ 51802CUPS 890105-19. |SE LEVANTA GLOSA POR PARTE DE LA EPS, SE VALIDA TARIFA DEL SERVICIO FACTURADO EN CONTRATACIONES POR $ 27.043 CUPS 890111-07.  |SE LEVANTA GLOSA POR PARTE DE LA EPS, SE VALIDA TARIFA DEL SERVICIO FACTURADO EN CONTRATACIONES POR $ 51.802 CUPS 890105-19. |SE LEVANTA GLOSA POR PARTE DE LA EPS, SE VALIDA TARIFA DEL SERVICIO FACTURADO EN CONTRATACIONES POR $ 27.043 CUPS 890113-. </t>
  </si>
  <si>
    <t xml:space="preserve">SE LEVANTA GLOSA POR PARTE DE LA EPS, SE VALIDA TARIFA DEL SERVICIO FACTURA EN CONTRATACIONES POR $ 127.044 CUPS 890105. |SE LEVANTA GLOSA POR PARTE DE LA EPS, SE VALIDA TARIFA DEL SERVICIO FACTURA EN CONTRATACIONES POR $ 127.044 CUPS 890105|SE LEVANTA GLOSA POR PARTE DE LA EPS, SE VALIDA TARIFA DEL SERVICIO FACTURA EN CONTRATACIONES POR $ 27.043 CUPS .890112 |SE LEVANTA GLOSA POR PARTE DE LA EPS, SE VALIDA TARIFA DEL SERVICIO FACTURA EN CONTRATACIONES POR $ 27.043 CUPS 890101 </t>
  </si>
  <si>
    <t xml:space="preserve">SE LEVANTA GLOSA POR PARTE DE LA EPS, SE VALIDA TARIFA DEL SERVICIO FACTURA EN CONTRATACIONES POR $ 27.043 CUPS 890111 </t>
  </si>
  <si>
    <t>facturacion se realiza objecion por mayor valor cobrado en turno de emfermeria 24 horas. la autorizacion 122300744169  fue autorizada para ATENCIÓN (VISITA) DOMICILIARIA, POR ENFERMERÍA - 12 HORAS DIA cups  890105-06 se objeta la diferencia$3935543.</t>
  </si>
  <si>
    <t>facturacion se realiza objecion por mayor valor cobrado en turno de emfermeria 24 horas. la autorizacion 122300744169 fue autorizada para ATENCIÓN (VISITA) DOMICILIARIA, POR ENFERMERÍA - 12 HORAS DIA cups 890105-06 se objeta la diferencia$3935543.</t>
  </si>
  <si>
    <t>Devuelta</t>
  </si>
  <si>
    <t>MIGRACION: TUTELA SE DEVUELV FACTURA LA AUTORIZACION 230206046530313 ESTA GENERADA PARA OTRO PRESTADOR REVISAR CON EL AREA ENCARGAD A DE AUTORIZACIONES ESTA PARA NIT 900349416 MEDICINA DOMICIL IARIA. NO SE PUEDE REALIZAR LA VALIDACION PARA PAGO.MILENA</t>
  </si>
  <si>
    <t>TUTELA SE DEVUELV FACTURA LA AUTORIZACION 230206046530313 ESTA GENERADA PARA OTRO PRESTADOR REVISAR CON EL AREA ENCARGAD A DE AUTORIZACIONES ESTA PARA NIT 900349416 MEDICINA DOMICIL IARIA. NO SE PUEDE REALIZAR LA VALIDACION PARA PAGO.MILENA</t>
  </si>
  <si>
    <t>TUTELA SE DEVUELV FACTURA LA AUTORIZACION 230206046530313 ES TA GENERADA PARA OTRO PRESTADOR REVISAR CON EL AREA ENCARGAA DE AUTORIZACIONES ESTA PARA NIT 900349416 MEDICINA DOMICIL IARIA. NO SE PUEDE REALIZAR LA VALIDACION PARA PAGO.MILENA</t>
  </si>
  <si>
    <t>tarifa se ratifica objecion al validar los dartos dela factura cups890110 terapia de fonoaudiologia vp$24750 se objeta la diferencia$301368|tarifa se ratifica objecion al validar los datos dela factura consulta de fisioterapia cup 890111 valor pactado $24750 se objeta la diferencia $301368|tarifa: se ratifica objecion al validar los datos dela factura cups 890113 terapia ocupacion vp$24750 se objeta la diferencia $300968</t>
  </si>
  <si>
    <t>tarifa: se ratifica objecion al validar los datos dela factura cups 890113 terapia ocupacion vp$24750 se objeta la diferencia $300968</t>
  </si>
  <si>
    <t xml:space="preserve">se realiza objecion al validar los datos dela factura se realiza objecion por que el servicio facturado no corresponde al facturado servicio autorizado 869500-38 CURACIÓN DE LESIÓN EN PIEL O TEJIDO CELULAR SUBCUTÁNEO SOD - CURACION HERIDA LIMPIA DE 5-10 CM   servicio facturado 890105 terapai enterostoral . </t>
  </si>
  <si>
    <t>se realiza objecion al validar los datos dela factura se realiza objecion por que el servicio facturado no corresponde al facturado servicio autorizado 869500-38 CURACIÓN DE LESIÓN EN PIEL O TEJIDO CELULAR SUBCUTÁNEO SOD - CURACION HERIDA LIMPIA DE 5-10 CM servicio facturado 890105 terapai enterostoral .</t>
  </si>
  <si>
    <t>se realiza objecion al validar los datos dela factura cups 869500 fue el servicio autorizado. estan facturando terostomal. validar para darle tramite |facturacion se realiza objecion por amyor valor cobrado en terapias respiratorias autorizan 12  esta cobrando 19 se objeta la diferencia$189301</t>
  </si>
  <si>
    <t>facturacion se realiza objecion por amyor valor cobrado en terapias respiratorias autorizan 12 esta cobrando 19 se objeta la diferencia$189301</t>
  </si>
  <si>
    <t>MIGRACION: NO PBS SE DEVUELVE FACTURA NO PASA LA VALIDACION APTA PARA PAGO NO ESTA REPORTADA EN LA WEB SERVICE.MILENA</t>
  </si>
  <si>
    <t>NO PBS SE DEVUELVE FACTURA NO PASA LA VALIDACION APTA PARA PAGO NO ESTA REPORTADA EN LA WEB SERVICE.MILENA</t>
  </si>
  <si>
    <t>NO PBS SE DEVUELVE FACTURA NO PASA LA VALIDACION APTA PARA P AGO NO ESTA REPORTADA EN LA WEB SERVICE.MILENA</t>
  </si>
  <si>
    <t>NO PBS</t>
  </si>
  <si>
    <t>se ratifica objecion al,validar los datos dela factura cup 890111 DOMICILIARIA, POR FISIOTERAPIA VP$$ 22.706 SE GUN NOTA TECNICA.SE OBJETA DIFERENCIA$304092|SE RATIFICA OBJECION AL VALIDAR LOSA DATOS DE LA FACTURA CUP 890113 OMICILIARIA, POR TERAPIA OCUPACIONAL VP$$ 22.706 SE NOTA TECNICA , SE OBJETA DIFERENCIA$675760|SE RATIFICA OBJECION AL VALIDAR LOS DATOS DE LA FACTURA CUP 890110 VP$$ 22.706 DOMICILIARIA, POR FONIATRÍA Y FONOAUDIOLOGÍA SE VALIDA NOTA TECNICA SE OBJETA DIFERENCIA$</t>
  </si>
  <si>
    <t>se ratifica objecion al,validar los datos dela factura cup 890111 DOMICILIARIA, POR FISIOTERAPIA VP$$ 22.706 SE GUN NOTA TECNICA.SE OBJETA DIFERENCIA$304092</t>
  </si>
  <si>
    <t>se realiza objecion al validar los datos la autorizacion 122300676215  autorizacion curacion de herida y estan facturado terapia enterostomal</t>
  </si>
  <si>
    <t>se realiza objecion al validar los datos la autorizacion 122300676215 autorizacion curacion de herida y estan facturado terapia enterostomal</t>
  </si>
  <si>
    <t>facturacion se ratifica objecion al validar los datos dela factura cups 890113 terapia ocupacional vp$27043 se objeta la diferencia$113013</t>
  </si>
  <si>
    <t>FACTURACION SE REALIZA OBJECION POR MAYOR VALOR COBRADO EN CUPS 890105 -06 ATNCION EMFERMERA 12 HORAS VP$127044 DIFERENCIA$3935543 LA AUTORIZACION 122300743981 EL SERVICIO AUTORIZADO ES EMFERMERA 12 HORAS ESTAN FACTURANDO EMFERMERA 24 HORAS</t>
  </si>
  <si>
    <t>AUT. SE REALIZA GLOSA PARCIAL PUESTO QUE ESTAN FACTURANDO 31 UNIDADES DE ENFERMERIA 24HRS Y SOLO SE ENCUENTRAN AUTORIZAD OS 30, TAMBIEN EN EL FORMATO KARDEX ADJUNTO POR USTEDES, SOP RTAN 30 TAMBIEN. MANUEL M</t>
  </si>
  <si>
    <t>SE LEVANTA GLOSA POR PARTE DE LA EPS, SE VALIDA TARIFA DEL SERVICIO FACTURA EN CONTRATACIONES POR $ 27.043 CUPS 890112.</t>
  </si>
  <si>
    <t>tarifa se realiza objecion al validar los datos dela factura ,el servicio autorizado es curacion de herida y estan facturando terapia enterostomal, validar para darle tramite ala factura.</t>
  </si>
  <si>
    <t xml:space="preserve">facturacion se realiza objecion al validar los datos de la factura el servicio autorizado es curacion y estan facturando  terapia enterostomal </t>
  </si>
  <si>
    <t>facturacion se realiza objecion al validar los datos de la factura el servicio autorizado es curacion y estan facturando terapia enterostomal</t>
  </si>
  <si>
    <t>TARIFA SE REALIZA OBJECION AL VALIDAR LOS DATOS DELA FACTURA CUPS 890105 FACTURADO ,ES DIFERENTE AL AUTORIZADO CUPS 869500 VP$42915</t>
  </si>
  <si>
    <t>SE REALIZA OBJECION AL VALIDAR LOS DATOS LA AUTORIZACION 231238544578301  CUP 890105 SE AUTORIZADA ATENCIÓN (VISITA) DOMICILIARIA, POR ENFERMERIA .</t>
  </si>
  <si>
    <t>SE REALIZA OBJECION AL VALIDAR LOS DATOS LA AUTORIZACION 231238544578301 CUP 890105 SE AUTORIZADA ATENCIÓN (VISITA) DOMICILIARIA, POR ENFERMERIA .</t>
  </si>
  <si>
    <t>SE RATIFICA OBJECION AL VALIDAR DATOS DE LA FACTURA CUP 890110 ATENCIÓN (VISITA) DOMICILIARIA, POR FONIATRÍA Y FONOAUDIOLOGÍA TARIFA PACTADA $ $ 22.706 SE OBJETA DIFERENCIA $675760.|SE RATIFICA OBJECION AL VALIDAR LOS DATOS DE LA FACTURA CUPS890111 ATENCIÓN (VISITA) DOMICILIARIA, POR FISIOTERAPIA VALOR PACTADO$ $ 22.706 SE OBJETA LA DIFERENCIA$405456.|SE RATIFICA OBJECION AL VALIDAR LOS DATOS DE LA FACTURA CUP890113 ATENCION (VISITA) DOMICILIARIA, POR TERAPIA OCUPACIONAL VALOR P$ $ 22.706 , SE REALIZA OBJECION POR LA DIFERENCIA$675760</t>
  </si>
  <si>
    <t>SE RATIFICA OBJECION AL VALIDAR LOS DATOS DE LA FACTURA CUPS890111 ATENCIÓN (VISITA) DOMICILIARIA, POR FISIOTERAPIA VALOR PACTADO$ $ 22.706 SE OBJETA LA DIFERENCIA$405456.</t>
  </si>
  <si>
    <t>tarifa se ratifica objecion por mayor valor cobrado en terapia neurodesarrollo vp$27043 se objeta la diferencia$150684</t>
  </si>
  <si>
    <t xml:space="preserve">SE REALIZA OBJECION AL VALIDAR LA AUTORIZACION  122300678751 SERVICIO AUTORIZADO CURACION DE HERIDA Y ESTAN FACTURADO ,TERAPIA ENTEROSTOMAL.|SE REALIZA OBJECION AL VALIDAR LOS DATOS ELA FACTURA LA AUTORIZACION 122300683851 AUTORIZARON CURACIÓN DE LESIÓN EN PIEL O TEJIDO CELULAR SUBCUTÁNEO SOD - CURACION HERIDA LIMPIA DE 5-10 CM Y ESTAN FACTURANDO TERAPIA ENTEROSTOMAL </t>
  </si>
  <si>
    <t>SE REALIZA OBJECION AL VALIDAR LA AUTORIZACION 122300678751 SERVICIO AUTORIZADO CURACION DE HERIDA Y ESTAN FACTURADO ,TERAPIA ENTEROSTOMAL.</t>
  </si>
  <si>
    <t xml:space="preserve">tarifa: se realiza objecion por mayor valor cobrado curacion lesion en piel 5-10  vp$ 42915 se objeta la diferencia$35548 la autorizacion 122300725008 autorizaron  CURACIÓN DE LESIÓN EN PIEL O TEJIDO CELULAR SUBCUTÁNEO SOD - CURACION HERIDA LIMPIA DE 5-10 CM  </t>
  </si>
  <si>
    <t>tarifa: se realiza objecion por mayor valor cobrado curacion lesion en piel 5-10 vp$ 42915 se objeta la diferencia$35548 la autorizacion 122300725008 autorizaron CURACIÓN DE LESIÓN EN PIEL O TEJIDO CELULAR SUBCUTÁNEO SOD - CURACION HERIDA LIMPIA DE 5-10 CM</t>
  </si>
  <si>
    <t xml:space="preserve">facturacion se realiza objecion por mayor valor cobrado en el cups 890111 consulta fisioterapia vp$27043 se objeta la diferencia$200912|facturacion se realiza objecion la validar los datos dela factura se valida la fecha del detalle son se encuentra el servicio prestado y se evidencia que se encuentran reportados 29 dias fecha prestacion de la emfermera dia.,se objeta un dia . </t>
  </si>
  <si>
    <t>facturacion se realiza objecion la validar los datos dela factura se valida la fecha del detalle son se encuentra el servicio prestado y se evidencia que se encuentran reportados 29 dias fecha prestacion de la emfermera dia.,se objeta un dia .</t>
  </si>
  <si>
    <t>se sostiene devolucion al validar los datos la  factura , LA AUTORIZACION QUE ENVIAN223158538583966  ESTA GENERADA PARA OTRO PRESTADOR NIT 900348416 MEDICINA DOMICILIAR DE COLOMBIA SAS GESTIONAR LA A UTORIAZACION,capautorizacion@epsdelagente.com.co</t>
  </si>
  <si>
    <t>AUT SE DEVUELVE FACTURA LA AUTORIZACION QUE ENVIAN223158538583966  ESTA GENERADA PARA OTRO PRESTADOR NIT 900348416 MEDICINA DOMICILIAR DE COLOMBIA SAS GESTIONAR LA A UTORIAZACION CON EL AREA ENCARGADA.MILENA</t>
  </si>
  <si>
    <t>se sostiene devolucion al validar los datos la factura , LA AUTORIZACION QUE ENVIAN223158538583966 ESTA GENERADA PARA OTRO PRESTADOR NIT 900348416 MEDICINA DOMICILIAR DE COLOMBIA SAS GESTIONAR LA A UTORIAZACION,capautorizacion@epsdelagente.com.co</t>
  </si>
  <si>
    <t>Servicios ambulatorios</t>
  </si>
  <si>
    <t>Para cargar RIPS o soportes</t>
  </si>
  <si>
    <t>NO PBS SE DEVUELVE FACTURA VALIDAR NO REPORTADA ENLA WED SERVICE NO SALE APTA PARA PAGO.MILENA</t>
  </si>
  <si>
    <t>MIGRACION: NO PBS SE DEVUELVE FACTURA VALIDAR NO REPORTADA ENLA WED SERVICE NO SALE APTA PARA PAGO.MILENA</t>
  </si>
  <si>
    <t>SE REALIZA OBJECION  POR CONSULTA DE ATENCION DE EMFERMERIA AUT: 231238544576350 AUTORIZARON 30 Y SE OBJETA 1 POR VALOR DE $195433.</t>
  </si>
  <si>
    <t>SE REALIZA OBJECION POR CONSULTA DE ATENCION DE EMFERMERIA AUT: 231238544576350 AUTORIZARON 30 Y SE OBJETA 1 POR VALOR DE $195433.</t>
  </si>
  <si>
    <t>SE REALIZA OBJECION AL VALIDAR LOS DATOS DE LA FACTURA CUP AUTORIZADO 890112 ATENCIÓN (VISITA) DOMICILIARIA, POR TERAPIA RESPIRATORIA, NO CORESPONDE AL FACTURA 890111 .</t>
  </si>
  <si>
    <t>se realiza objecion al validar datos de la factura cup 890105 autorizacion 231528516572238 se autorizaron 30 se objeta diferencia de 1 dia por valor $141866</t>
  </si>
  <si>
    <t>SOPORTE SE DEVUELVE FACTURA CON SOPORTES COMPLETOS AL VALIDAR LOS DATOS DELA FACTURA , LA HISTORIA CLINICA PRESENTA INCONSISTENCIAS ILEGUIBLE PARA REALIZAR LA AUDITORIA. SUJETA APERTINENCIA LA AUTORIZACION AUTORIZARON 18 Y ESTAN FACTURANDO 31.</t>
  </si>
  <si>
    <t>SOPORTE</t>
  </si>
  <si>
    <t xml:space="preserve">soportes  errados se devuelve factura con soportes  radican la factura FE114989 paciente hugo carabali anexan soportes de violeta vidal. </t>
  </si>
  <si>
    <t>soportes errados se devuelve factura con soportes radican la factura FE114989 paciente hugo carabali anexan soportes de violeta vidal.</t>
  </si>
  <si>
    <t>no pbs se sostiene devolucion al validar los soportes de la historia clinica presenta inconsistencias 1) la planilla de prestacion de servicios hora inicio 10 am entrega 6 pm 2)las evoluciones de la historia clinica hay evoluciones de las 7 pm y mañana y 3 pm 3) las soportes de historia clinica no concuerda con la plantilla de prestacion de servicio. las evoluciones de las historias clinicas tienen que se rigual alas evoluciones .  AJUSTAR PARA DARLE TRAMITE ALA FACTURA , SUJETA A PERTINENCIA</t>
  </si>
  <si>
    <t>no pbs se sostiene devolucion al validar los soportes de la historia clinica presenta inconsistencias 1) la planilla de prestacion de servicios hora inicio 10 am entrega 6 pm 2)las evoluciones de la historia clinica hay evoluciones de las 7 pm y mañana y 3 pm 3) las soportes de historia clinica no concuerda con la plantilla de prestacion de servicio. las evoluciones de las historias clinicas tienen que se rigual alas evoluciones . AJUSTAR PARA DARLE TRAMITE ALA FACTURA , SUJETA A PERTINENCIA</t>
  </si>
  <si>
    <t xml:space="preserve">no pbs se devuelve factura con soportes completos  corregir la cantidad en la we servis y ajustarla . esta autotizacion se encuentra anulada 231386319503415 la reemplazo 231506047389222  </t>
  </si>
  <si>
    <t>no pbs se devuelve factura con soportes completos corregir la cantidad en la we servis y ajustarla . esta autotizacion se encuentra anulada 231386319503415 la reemplazo 231506047389222</t>
  </si>
  <si>
    <t xml:space="preserve"> NO PBS SE DEVUELV EFACTURA CON SOPORTES COMPLETOS AL VALIDAR LA FACTURA NO SE ENCUENTRA REPORTADA EN LA WESERVIS  REPORTAR TAMBIEN EN EL REPORTE DE FACTURACION</t>
  </si>
  <si>
    <t>NO PBS SE DEVUELV EFACTURA CON SOPORTES COMPLETOS AL VALIDAR LA FACTURA NO SE ENCUENTRA REPORTADA EN LA WESERVIS REPORTAR TAMBIEN EN EL REPORTE DE FACTURACION</t>
  </si>
  <si>
    <t xml:space="preserve">SE DEVUELVE FACTURA CON SOPORTES COMPLETOS se devuelve factura con soportes completos a autorización 122300077953, se encuentra facturada en la fecha: 12/09/2023 en factura FE103947. La autorización 122300077953 </t>
  </si>
  <si>
    <t>SE DEVUELVE FACTURA CON SOPORTES COMPLETOS se devuelve factura con soportes completos a autorización 122300077953, se encuentra facturada en la fecha: 12/09/2023 en factura FE103947. La autorización 122300077953</t>
  </si>
  <si>
    <t>no pbs se devuelve factura con soportes 1)se valida soportes y se evidencia el dia 3 -8-10 no se evidencia la historia clinica de entrega de la emfermera . 2) no se encuentra reportada en la we servis y reportar en la  reporte de facturacion 3)ajustar para darle tramite ,sujeta apertinencia</t>
  </si>
  <si>
    <t>no pbs se devuelve factura con soportes 1)se valida soportes y se evidencia el dia 3 -8-10 no se evidencia la historia clinica de entrega de la emfermera . 2) no se encuentra reportada en la we servis y reportar en la reporte de facturacion 3)ajustar para darle tramite ,sujeta apertinencia</t>
  </si>
  <si>
    <t>se devuelve factura con soportes completos al validar los datos la autorizacion 122300017123, se encuentra factura en la fact FE103949.</t>
  </si>
  <si>
    <t xml:space="preserve">se realiza objecion por coopago no descontado de la factura por valor de $141634 usuario debia cancelar </t>
  </si>
  <si>
    <t>se realiza objecion por coopago no descontado de la factura por valor de $141634 usuario debia cancelar</t>
  </si>
  <si>
    <t>MIGRACION: AUT SE DEVUELVE FACTURA GESTIONAR CON EL AREA ENCARGADA DE AUTORIZACIONES ENVIAN NAP 22315606851240 NO EXITE EN SISTEMA Y NO HAY GNEERADO AUT DE 15 DIGITOS PARA ESTE SERVICIO.MILEN A</t>
  </si>
  <si>
    <t>AUT SE DEVUELVE FACTURA GESTIONAR CON EL AREA ENCARGADA DE AUTORIZACIONES ENVIAN NAP 22315606851240 NO EXITE EN SISTEMA Y NO HAY GNEERADO AUT DE 15 DIGITOS PARA ESTE SERVICIO.MILEN A</t>
  </si>
  <si>
    <t>AUT SE DEVUELVE FACTURA GESTIONAR CON EL AREA ENCARGADA DE A UTORIZACIONES ENVIAN NAP 22315606851240 NO EXITE EN SISTEMAY NO HAY GNEERADO AUT DE 15 DIGITOS PARA ESTE SERVICIO.MILEN A</t>
  </si>
  <si>
    <t>SE DEVUELVE FACTURA CON SOPORTES COMPLETOS AL VALIDAR LOSA DATOS DE LAFACTURA ,PRESENTA INCONSISTENCIA WE SERVIS ,FAVOR AJUSTAR FECHA DE PRESTACION PARA DARLE TRAMITE ALA FACTURA.</t>
  </si>
  <si>
    <t>TARIFA SE DEVEULVE FACTURA CON SOPORTES AL VALIDAR LOS SOPORTES ,PARA LA FECHA DE PRESTACION CUP 890105-34 VAP$84720 ANEXAR NOTA CREDITO PARA DARLE TRAMITE ALA FACTURA Y CORREGIR EN LA WE SERVIS . LAS NUEVAS TARIFAS SON APARTIR DE MARZO /2025</t>
  </si>
  <si>
    <t>no pbs se sostiene devolucion  Validar ya que la aut 122300210829 relacionada en la factura con ID CICLO 88384157 el valor reportado no concuerda vs el facturado en la web service corregir la fecha de prestacion en la we servis  y cantidad fecha entrega 23/02/2024</t>
  </si>
  <si>
    <t>no pbs se sostiene devolucion Validar ya que la aut 122300210829 relacionada en la factura con ID CICLO 88384157 el valor reportado no concuerda vs el facturado en la web service corregir la fecha de prestacion en la we servis y cantidad fecha entrega 23/02/2024</t>
  </si>
  <si>
    <t>SE DEVUELVE FACTURA CON SOPORTES COMPLETOS  AL VALIDAR LOS DATOS DE LA FACTURA LA AUTORIZACION 122300724466 ,AUTORIZARON ATENCION CUIDADO  ENFERMERA 12 HORAS. 2) ESTAN FACTURANDO ENFERMERA 24 HORAS . 3)EL SERVICIO FACTURADO ES DIFERENTE AL AUTORIZADO 4) AJUSTAR PARA DARLE TRAMITE ALA FACTURA.</t>
  </si>
  <si>
    <t>SE DEVUELVE FACTURA CON SOPORTES COMPLETOS AL VALIDAR LOS DATOS DE LA FACTURA LA AUTORIZACION 122300724466 ,AUTORIZARON ATENCION CUIDADO ENFERMERA 12 HORAS. 2) ESTAN FACTURANDO ENFERMERA 24 HORAS . 3)EL SERVICIO FACTURADO ES DIFERENTE AL AUTORIZADO 4) AJUSTAR PARA DARLE TRAMITE ALA FACTURA.</t>
  </si>
  <si>
    <t>no pbs se devuelve factura con soportes completos al validar los soportes de la historia clinica ,no se evidencia , la fecha atencion de la emfermera del dia 7 marzo. anexAR EL SOPORTE  DE LA HISTORIA CLINICA PARA DARLE TRAMITE ALA FACTURA , SUJETA APERTINENCIA</t>
  </si>
  <si>
    <t>no pbs se devuelve factura con soportes completos al validar los soportes de la historia clinica ,no se evidencia , la fecha atencion de la emfermera del dia 7 marzo. anexAR EL SOPORTE DE LA HISTORIA CLINICA PARA DARLE TRAMITE ALA FACTURA , SUJETA APERTINENCIA</t>
  </si>
  <si>
    <t>no pbs se devuelve factura con soportes completos al validar los soportes de la factura la autorizacion  122300074828  es no pbs se debe facturar aparte y reportar en la weservis . en la factura se encuentra servicios facturados no pbs y pos .</t>
  </si>
  <si>
    <t>no pbs se devuelve factura con soportes completos al validar los soportes de la factura la autorizacion 122300074828 es no pbs se debe facturar aparte y reportar en la weservis . en la factura se encuentra servicios facturados no pbs y pos .</t>
  </si>
  <si>
    <t>Consultas ambulatorias | Procedimientos terapéuticos ambulatorios</t>
  </si>
  <si>
    <t>no pbs se devulve factura con soportes completos  al validar los soportes de la factura la autorizacion  122300276877    la presentaron en la factura FE124572 y fue pagada</t>
  </si>
  <si>
    <t>no pbs se devulve factura con soportes completos al validar los soportes de la factura la autorizacion 122300276877 la presentaron en la factura FE124572 y fue pagada</t>
  </si>
  <si>
    <t>no pbs se devuelve factura con soportes completos al validar los datos de la factura  1) se valida los soporrtes dela historia clinica de los dias 14-15-17-18-19-20-23 , la enfermera no se evidencia en la historia clinica incompleta no se ve la entrega de tueno. 2)ajustar para darle tramite ala factura y reportar en la we servis .</t>
  </si>
  <si>
    <t>no pbs se devuelve factura con soportes completos al validar los datos de la factura 1) se valida los soporrtes dela historia clinica de los dias 14-15-17-18-19-20-23 , la enfermera no se evidencia en la historia clinica incompleta no se ve la entrega de tueno. 2)ajustar para darle tramite ala factura y reportar en la we servis .</t>
  </si>
  <si>
    <t>no pbs se devuelve factura con soportes completos al validar los datos dela factura 1)en la planilla de atencion del usuario esta reportado el dia 31 2)las historia clinica de las evoluciones de atencio no se ve soportado el dia 31. ajustar para darle tramite ala factura y reportar en la we servis.</t>
  </si>
  <si>
    <t xml:space="preserve">facturada  se devuelve factura con soportes completos al validar la autorizacion 122300240857 se encuentra ya cancelada en la factura FE122246 paciente marina medina. </t>
  </si>
  <si>
    <t>facturada se devuelve factura con soportes completos al validar la autorizacion 122300240857 se encuentra ya cancelada en la factura FE122246 paciente marina medina.</t>
  </si>
  <si>
    <t xml:space="preserve">se devuelve factura con soportes completos al validar los datos no se encuentra reportada .LINEA NO REPROTADA EN LA WEB SERVICE.reportala para darle tramite ala factura </t>
  </si>
  <si>
    <t>se devuelve factura con soportes completos al validar los datos no se encuentra reportada .LINEA NO REPROTADA EN LA WEB SERVICE.reportala para darle tramite ala factura</t>
  </si>
  <si>
    <t xml:space="preserve">NO PBS SE DEVUELVE FACTURA CON SOPORTES Validar ya que la aut 122300182419 relacionada en la factura con ID CICLO  no cuenta con reporte de entrega y facturacion </t>
  </si>
  <si>
    <t>NO PBS SE DEVUELVE FACTURA CON SOPORTES Validar ya que la aut 122300182419 relacionada en la factura con ID CICLO no cuenta con reporte de entrega y facturacion</t>
  </si>
  <si>
    <t>A</t>
  </si>
  <si>
    <t>(en blanco)</t>
  </si>
  <si>
    <t>PAGO DIRECTO REGIMEN SUBSIDIADO ABRIL 2024</t>
  </si>
  <si>
    <t>PAGO DIRECTO REGIMEN SUBSIDIADO JUNIO 2024</t>
  </si>
  <si>
    <t>PAGO DIRECTO RC 3DO PROC. OCTUBRE</t>
  </si>
  <si>
    <t>PAGO DIRECTO RC 2DO PROC. MARZO</t>
  </si>
  <si>
    <t>PAGO DIRECTO PPTO MAXIMO JULIO Y AGOSTO</t>
  </si>
  <si>
    <t>PAGO DIRECTO REGIMEN SUBSIDIADO FEBRERO 2025</t>
  </si>
  <si>
    <t>PAGO DIRECTO PPTO MAXIMO ENE-FEB-MARZO</t>
  </si>
  <si>
    <t>Factura Devuelta</t>
  </si>
  <si>
    <t>Factura devuelta</t>
  </si>
  <si>
    <t>Factura en proceso interno</t>
  </si>
  <si>
    <t>Factura pendiente en programacion de pago</t>
  </si>
  <si>
    <t>Factura cancelada</t>
  </si>
  <si>
    <t>Factura pendiente en programacion de pago - Glosa en proceso interno</t>
  </si>
  <si>
    <t>Glosa por contestar IPS</t>
  </si>
  <si>
    <t>Factura pendiente en programacion de pago - Glosa por contestar IPS</t>
  </si>
  <si>
    <t>Glosa Pendiente por Contestar IPS</t>
  </si>
  <si>
    <t>Factura pendiente por programacion de pago-Glosa pendiente por contestar IPS</t>
  </si>
  <si>
    <t>VALOR CANCELADO SAP</t>
  </si>
  <si>
    <t>Factura cancelada-Glosa por contestar IPS</t>
  </si>
  <si>
    <t>Factura Cancelada</t>
  </si>
  <si>
    <t>FOR-CSA-018</t>
  </si>
  <si>
    <t>HOJA 1 DE 1</t>
  </si>
  <si>
    <t>RESUMEN DE CARTERA REVISADA POR LA EPS</t>
  </si>
  <si>
    <t>VERSION 2</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</si>
  <si>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</si>
  <si>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</si>
  <si>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</si>
  <si>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</si>
  <si>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</si>
  <si>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</si>
  <si>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</si>
  <si>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</si>
  <si>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</si>
  <si>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</si>
  <si>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</si>
  <si>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</si>
  <si>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</si>
  <si>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</si>
  <si>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</si>
  <si>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 xml:space="preserve">Lizeth Ome </t>
  </si>
  <si>
    <t>Cartera - Cuentas Salud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</si>
  <si>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</si>
  <si>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</si>
  <si>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</si>
  <si>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</si>
  <si>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</si>
  <si>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</si>
  <si>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</si>
  <si>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</si>
  <si>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</si>
  <si>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 xml:space="preserve">Señores : MEDICINA INTEGRAL EN CASA COLOMBIA SAS </t>
  </si>
  <si>
    <t>NIT: 900169638</t>
  </si>
  <si>
    <t>A continuacion me permito remitir nuestra respuesta al estado de cartera presentado en la fecha: 10/04/2025</t>
  </si>
  <si>
    <t>Total general</t>
  </si>
  <si>
    <t>Suma de SALDO CARTERA</t>
  </si>
  <si>
    <t>ESTADO EPS 10-04-2025</t>
  </si>
  <si>
    <t>61-90</t>
  </si>
  <si>
    <t>31-60</t>
  </si>
  <si>
    <t>0-30</t>
  </si>
  <si>
    <t>Más de 360</t>
  </si>
  <si>
    <t>91-180</t>
  </si>
  <si>
    <t>No radicada</t>
  </si>
  <si>
    <t>181-360</t>
  </si>
  <si>
    <t>Corriente</t>
  </si>
  <si>
    <t>Con Corte al dia: 28/02/2025</t>
  </si>
  <si>
    <t>Lina Maria Mafla</t>
  </si>
  <si>
    <t>Coordinadora de Cartera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</si>
</sst>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quot;\ #,##0.00;[Red]\-&quot;$&quot;\ #,##0.00"/>
    <numFmt numFmtId="44" formatCode="_-&quot;$&quot;\ * #,##0.00_-;\-&quot;$&quot;\ * #,##0.00_-;_-&quot;$&quot;\ * &quot;-&quot;??_-;_-@_-"/>
    <numFmt numFmtId="43" formatCode="_-* #,##0.00_-;\-* #,##0.00_-;_-* &quot;-&quot;??_-;_-@_-"/>
    <numFmt numFmtId="164" formatCode="&quot;$&quot;\ #,##0"/>
    <numFmt numFmtId="165" formatCode="_-&quot;$&quot;\ * #,##0_-;\-&quot;$&quot;\ * #,##0_-;_-&quot;$&quot;\ * &quot;-&quot;??_-;_-@_-"/>
    <numFmt numFmtId="166" formatCode="_-&quot;€&quot;\ * #,##0_-;\-&quot;€&quot;\ * #,##0_-;_-&quot;€&quot;\ * &quot;-&quot;??_-;_-@_-"/>
    <numFmt numFmtId="167" formatCode="[$-240A]d&quot; de &quot;mmmm&quot; de &quot;yyyy;@"/>
    <numFmt numFmtId="168" formatCode="&quot;$&quot;\ #,##0;[Red]&quot;$&quot;\ #,##0"/>
    <numFmt numFmtId="169" formatCode="[$$-240A]\ #,##0;\-[$$-240A]\ #,##0"/>
    <numFmt numFmtId="170" formatCode="_-* #,##0_-;\-* #,##0_-;_-* &quot;-&quot;??_-;_-@_-"/>
  </numFmts>
  <fonts count="20" x14ac:knownFonts="1">
    <font>
      <sz val="11"/>
      <color theme="1"/>
      <name val="Aptos Narrow"/>
      <family val="2"/>
      <scheme val="minor"/>
    </font>
    <font>
      <sz val="11"/>
      <color rgb="FF000000"/>
      <name val="Calibri"/>
      <family val="2"/>
    </font>
    <font>
      <b/>
      <sz val="14"/>
      <color rgb="FF000000"/>
      <name val="Calibri"/>
      <family val="2"/>
    </font>
    <font>
      <b/>
      <sz val="12"/>
      <color rgb="FF000000"/>
      <name val="Calibri"/>
      <family val="2"/>
    </font>
    <font>
      <b/>
      <sz val="11"/>
      <color rgb="FF833C0C"/>
      <name val="Calibri"/>
      <family val="2"/>
    </font>
    <font>
      <b/>
      <sz val="11"/>
      <name val="Calibri"/>
      <family val="2"/>
    </font>
    <font>
      <sz val="11"/>
      <name val="Calibri"/>
      <family val="2"/>
    </font>
    <font>
      <sz val="11"/>
      <color rgb="FFFF0000"/>
      <name val="Calibri"/>
      <family val="2"/>
    </font>
    <font>
      <b/>
      <sz val="11"/>
      <color rgb="FF000000"/>
      <name val="Calibri"/>
      <family val="2"/>
    </font>
    <font>
      <sz val="11"/>
      <color theme="1"/>
      <name val="Aptos Narrow"/>
      <family val="2"/>
      <scheme val="minor"/>
    </font>
    <font>
      <sz val="8"/>
      <color theme="1"/>
      <name val="Tahoma"/>
      <family val="2"/>
    </font>
    <font>
      <b/>
      <sz val="8"/>
      <name val="Tahoma"/>
      <family val="2"/>
    </font>
    <font>
      <sz val="8"/>
      <color rgb="FF000000"/>
      <name val="Tahoma"/>
      <family val="2"/>
    </font>
    <font>
      <sz val="8"/>
      <name val="Tahoma"/>
      <family val="2"/>
    </font>
    <font>
      <b/>
      <sz val="8"/>
      <color theme="1"/>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s>
  <fills count="11">
    <fill>
      <patternFill patternType="none"/>
    </fill>
    <fill>
      <patternFill patternType="gray125"/>
    </fill>
    <fill>
      <patternFill patternType="solid">
        <fgColor rgb="FFF8CBAD"/>
        <bgColor rgb="FF000000"/>
      </patternFill>
    </fill>
    <fill>
      <patternFill patternType="solid">
        <fgColor rgb="FFB4C6E7"/>
        <bgColor rgb="FF000000"/>
      </patternFill>
    </fill>
    <fill>
      <patternFill patternType="solid">
        <fgColor rgb="FFBDD7EE"/>
        <bgColor rgb="FF000000"/>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44" fontId="9" fillId="0" borderId="0" applyFont="0" applyFill="0" applyBorder="0" applyAlignment="0" applyProtection="0"/>
    <xf numFmtId="0" fontId="15" fillId="0" borderId="0"/>
    <xf numFmtId="43" fontId="9" fillId="0" borderId="0" applyFont="0" applyFill="0" applyBorder="0" applyAlignment="0" applyProtection="0"/>
    <xf numFmtId="43" fontId="9" fillId="0" borderId="0" applyFont="0" applyFill="0" applyBorder="0" applyAlignment="0" applyProtection="0"/>
  </cellStyleXfs>
  <cellXfs count="127">
    <xf numFmtId="0" fontId="0" fillId="0" borderId="0" xfId="0"/>
    <xf numFmtId="0" fontId="1" fillId="0" borderId="0" xfId="0" applyFont="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5" fillId="3" borderId="3" xfId="0" applyFont="1" applyFill="1" applyBorder="1" applyAlignment="1">
      <alignment horizontal="center" vertical="center" wrapText="1"/>
    </xf>
    <xf numFmtId="0" fontId="5" fillId="3" borderId="3" xfId="0" applyFont="1" applyFill="1" applyBorder="1" applyAlignment="1">
      <alignment horizontal="center" vertical="center"/>
    </xf>
    <xf numFmtId="0" fontId="6" fillId="0" borderId="0" xfId="0" applyFont="1" applyAlignment="1">
      <alignment horizontal="center"/>
    </xf>
    <xf numFmtId="0" fontId="6" fillId="0" borderId="3" xfId="0" applyFont="1" applyBorder="1" applyAlignment="1">
      <alignment horizontal="center"/>
    </xf>
    <xf numFmtId="8" fontId="6" fillId="0" borderId="3" xfId="0" applyNumberFormat="1" applyFont="1" applyBorder="1" applyAlignment="1">
      <alignment horizontal="center"/>
    </xf>
    <xf numFmtId="0" fontId="7" fillId="0" borderId="3" xfId="0" applyFont="1" applyBorder="1" applyAlignment="1">
      <alignment horizontal="center"/>
    </xf>
    <xf numFmtId="0" fontId="8" fillId="4" borderId="3" xfId="0" applyFont="1" applyFill="1" applyBorder="1" applyAlignment="1">
      <alignment horizontal="center"/>
    </xf>
    <xf numFmtId="8" fontId="8" fillId="4" borderId="3" xfId="0" applyNumberFormat="1" applyFont="1" applyFill="1" applyBorder="1" applyAlignment="1">
      <alignment horizontal="center"/>
    </xf>
    <xf numFmtId="8" fontId="1" fillId="0" borderId="3" xfId="0" applyNumberFormat="1" applyFont="1" applyBorder="1" applyAlignment="1">
      <alignment horizontal="center"/>
    </xf>
    <xf numFmtId="0" fontId="10" fillId="0" borderId="0" xfId="0" applyFont="1"/>
    <xf numFmtId="0" fontId="11" fillId="3" borderId="3" xfId="0" applyFont="1" applyFill="1" applyBorder="1" applyAlignment="1">
      <alignment horizontal="center" vertical="center" wrapText="1"/>
    </xf>
    <xf numFmtId="0" fontId="11" fillId="3" borderId="3" xfId="0" applyFont="1" applyFill="1" applyBorder="1" applyAlignment="1">
      <alignment horizontal="center" vertical="center"/>
    </xf>
    <xf numFmtId="0" fontId="12" fillId="0" borderId="0" xfId="0" applyFont="1" applyAlignment="1">
      <alignment horizontal="center"/>
    </xf>
    <xf numFmtId="0" fontId="13" fillId="0" borderId="3" xfId="0" applyFont="1" applyBorder="1" applyAlignment="1">
      <alignment horizontal="center"/>
    </xf>
    <xf numFmtId="8" fontId="13" fillId="0" borderId="3" xfId="0" applyNumberFormat="1" applyFont="1" applyBorder="1" applyAlignment="1">
      <alignment horizontal="center"/>
    </xf>
    <xf numFmtId="164" fontId="13" fillId="0" borderId="0" xfId="0" applyNumberFormat="1" applyFont="1" applyAlignment="1">
      <alignment vertical="center"/>
    </xf>
    <xf numFmtId="164" fontId="10" fillId="0" borderId="0" xfId="0" applyNumberFormat="1" applyFont="1" applyAlignment="1">
      <alignment vertical="center"/>
    </xf>
    <xf numFmtId="165" fontId="10" fillId="0" borderId="0" xfId="1" applyNumberFormat="1" applyFont="1" applyAlignment="1">
      <alignment vertical="center"/>
    </xf>
    <xf numFmtId="0" fontId="10" fillId="0" borderId="0" xfId="1" applyNumberFormat="1" applyFont="1" applyAlignment="1">
      <alignment vertical="center"/>
    </xf>
    <xf numFmtId="14" fontId="10" fillId="0" borderId="0" xfId="0" applyNumberFormat="1" applyFont="1" applyAlignment="1">
      <alignment vertical="center"/>
    </xf>
    <xf numFmtId="164" fontId="10" fillId="0" borderId="0" xfId="1" applyNumberFormat="1" applyFont="1" applyAlignment="1">
      <alignment vertical="center"/>
    </xf>
    <xf numFmtId="164" fontId="10" fillId="0" borderId="0" xfId="0" applyNumberFormat="1" applyFont="1"/>
    <xf numFmtId="164" fontId="10" fillId="0" borderId="0" xfId="1" applyNumberFormat="1" applyFont="1"/>
    <xf numFmtId="0" fontId="11" fillId="5" borderId="3" xfId="0" applyFont="1" applyFill="1" applyBorder="1" applyAlignment="1">
      <alignment horizontal="center" vertical="center" wrapText="1"/>
    </xf>
    <xf numFmtId="0" fontId="14" fillId="6" borderId="3" xfId="0" applyFont="1" applyFill="1" applyBorder="1" applyAlignment="1">
      <alignment horizontal="center" vertical="center" wrapText="1"/>
    </xf>
    <xf numFmtId="165" fontId="14" fillId="6" borderId="3" xfId="1" applyNumberFormat="1" applyFont="1" applyFill="1" applyBorder="1" applyAlignment="1">
      <alignment horizontal="center" vertical="center" wrapText="1"/>
    </xf>
    <xf numFmtId="0" fontId="14" fillId="6" borderId="3" xfId="1" applyNumberFormat="1" applyFont="1" applyFill="1" applyBorder="1" applyAlignment="1">
      <alignment horizontal="center" vertical="center" wrapText="1"/>
    </xf>
    <xf numFmtId="2" fontId="14" fillId="6" borderId="3" xfId="0" applyNumberFormat="1" applyFont="1" applyFill="1" applyBorder="1" applyAlignment="1">
      <alignment horizontal="center" vertical="center" wrapText="1"/>
    </xf>
    <xf numFmtId="14" fontId="14" fillId="6" borderId="3" xfId="0" applyNumberFormat="1" applyFont="1" applyFill="1" applyBorder="1" applyAlignment="1">
      <alignment horizontal="center" vertical="center" wrapText="1"/>
    </xf>
    <xf numFmtId="0" fontId="14" fillId="7" borderId="3" xfId="0" applyFont="1" applyFill="1" applyBorder="1" applyAlignment="1">
      <alignment horizontal="center" vertical="center" wrapText="1"/>
    </xf>
    <xf numFmtId="14" fontId="14" fillId="7" borderId="3" xfId="0" applyNumberFormat="1" applyFont="1" applyFill="1" applyBorder="1" applyAlignment="1">
      <alignment horizontal="center" vertical="center" wrapText="1"/>
    </xf>
    <xf numFmtId="165" fontId="14" fillId="7" borderId="3" xfId="1" applyNumberFormat="1" applyFont="1" applyFill="1" applyBorder="1" applyAlignment="1">
      <alignment horizontal="center" vertical="center" wrapText="1"/>
    </xf>
    <xf numFmtId="165" fontId="14" fillId="8" borderId="3" xfId="1" applyNumberFormat="1" applyFont="1" applyFill="1" applyBorder="1" applyAlignment="1">
      <alignment horizontal="center" vertical="center" wrapText="1"/>
    </xf>
    <xf numFmtId="0" fontId="14" fillId="8" borderId="3" xfId="0" applyFont="1" applyFill="1" applyBorder="1" applyAlignment="1">
      <alignment horizontal="center" vertical="center" wrapText="1"/>
    </xf>
    <xf numFmtId="166" fontId="14" fillId="5" borderId="3" xfId="1" applyNumberFormat="1" applyFont="1" applyFill="1" applyBorder="1" applyAlignment="1">
      <alignment horizontal="center" vertical="center" wrapText="1"/>
    </xf>
    <xf numFmtId="0" fontId="14" fillId="9" borderId="3" xfId="0" applyFont="1" applyFill="1" applyBorder="1" applyAlignment="1">
      <alignment horizontal="center" vertical="center" wrapText="1"/>
    </xf>
    <xf numFmtId="0" fontId="10" fillId="0" borderId="3" xfId="0" applyFont="1" applyBorder="1"/>
    <xf numFmtId="164" fontId="11" fillId="3" borderId="3" xfId="0" applyNumberFormat="1" applyFont="1" applyFill="1" applyBorder="1" applyAlignment="1">
      <alignment horizontal="center" vertical="center"/>
    </xf>
    <xf numFmtId="164" fontId="13" fillId="0" borderId="3" xfId="0" applyNumberFormat="1" applyFont="1" applyBorder="1" applyAlignment="1">
      <alignment horizontal="center"/>
    </xf>
    <xf numFmtId="164" fontId="12" fillId="0" borderId="0" xfId="0" applyNumberFormat="1" applyFont="1" applyAlignment="1">
      <alignment horizontal="center"/>
    </xf>
    <xf numFmtId="14" fontId="10" fillId="0" borderId="3" xfId="0" applyNumberFormat="1" applyFont="1" applyBorder="1"/>
    <xf numFmtId="165" fontId="10" fillId="0" borderId="3" xfId="1" applyNumberFormat="1" applyFont="1" applyBorder="1"/>
    <xf numFmtId="0" fontId="10" fillId="0" borderId="0" xfId="0" applyFont="1" applyAlignment="1">
      <alignment vertical="center"/>
    </xf>
    <xf numFmtId="0" fontId="10" fillId="0" borderId="3" xfId="1" applyNumberFormat="1" applyFont="1" applyBorder="1"/>
    <xf numFmtId="0" fontId="16" fillId="0" borderId="0" xfId="2" applyFont="1"/>
    <xf numFmtId="0" fontId="16" fillId="0" borderId="4" xfId="2" applyFont="1" applyBorder="1" applyAlignment="1">
      <alignment horizontal="centerContinuous"/>
    </xf>
    <xf numFmtId="0" fontId="16" fillId="0" borderId="5" xfId="2" applyFont="1" applyBorder="1" applyAlignment="1">
      <alignment horizontal="centerContinuous"/>
    </xf>
    <xf numFmtId="0" fontId="16" fillId="0" borderId="8" xfId="2" applyFont="1" applyBorder="1" applyAlignment="1">
      <alignment horizontal="centerContinuous"/>
    </xf>
    <xf numFmtId="0" fontId="16" fillId="0" borderId="9" xfId="2" applyFont="1" applyBorder="1" applyAlignment="1">
      <alignment horizontal="centerContinuous"/>
    </xf>
    <xf numFmtId="0" fontId="17" fillId="0" borderId="4" xfId="2" applyFont="1" applyBorder="1" applyAlignment="1">
      <alignment horizontal="centerContinuous" vertical="center"/>
    </xf>
    <xf numFmtId="0" fontId="17" fillId="0" borderId="6" xfId="2" applyFont="1" applyBorder="1" applyAlignment="1">
      <alignment horizontal="centerContinuous" vertical="center"/>
    </xf>
    <xf numFmtId="0" fontId="17" fillId="0" borderId="5" xfId="2" applyFont="1" applyBorder="1" applyAlignment="1">
      <alignment horizontal="centerContinuous" vertical="center"/>
    </xf>
    <xf numFmtId="0" fontId="17" fillId="0" borderId="7" xfId="2" applyFont="1" applyBorder="1" applyAlignment="1">
      <alignment horizontal="centerContinuous" vertical="center"/>
    </xf>
    <xf numFmtId="0" fontId="17" fillId="0" borderId="8" xfId="2" applyFont="1" applyBorder="1" applyAlignment="1">
      <alignment horizontal="centerContinuous" vertical="center"/>
    </xf>
    <xf numFmtId="0" fontId="17" fillId="0" borderId="0" xfId="2" applyFont="1" applyAlignment="1">
      <alignment horizontal="centerContinuous" vertical="center"/>
    </xf>
    <xf numFmtId="0" fontId="17" fillId="0" borderId="14" xfId="2" applyFont="1" applyBorder="1" applyAlignment="1">
      <alignment horizontal="centerContinuous" vertical="center"/>
    </xf>
    <xf numFmtId="0" fontId="16" fillId="0" borderId="10" xfId="2" applyFont="1" applyBorder="1" applyAlignment="1">
      <alignment horizontal="centerContinuous"/>
    </xf>
    <xf numFmtId="0" fontId="16" fillId="0" borderId="12" xfId="2" applyFont="1" applyBorder="1" applyAlignment="1">
      <alignment horizontal="centerContinuous"/>
    </xf>
    <xf numFmtId="0" fontId="17" fillId="0" borderId="10" xfId="2" applyFont="1" applyBorder="1" applyAlignment="1">
      <alignment horizontal="centerContinuous" vertical="center"/>
    </xf>
    <xf numFmtId="0" fontId="17" fillId="0" borderId="11" xfId="2" applyFont="1" applyBorder="1" applyAlignment="1">
      <alignment horizontal="centerContinuous" vertical="center"/>
    </xf>
    <xf numFmtId="0" fontId="17" fillId="0" borderId="12" xfId="2" applyFont="1" applyBorder="1" applyAlignment="1">
      <alignment horizontal="centerContinuous" vertical="center"/>
    </xf>
    <xf numFmtId="0" fontId="17" fillId="0" borderId="13" xfId="2" applyFont="1" applyBorder="1" applyAlignment="1">
      <alignment horizontal="centerContinuous" vertical="center"/>
    </xf>
    <xf numFmtId="0" fontId="16" fillId="0" borderId="8" xfId="2" applyFont="1" applyBorder="1"/>
    <xf numFmtId="0" fontId="16" fillId="0" borderId="9" xfId="2" applyFont="1" applyBorder="1"/>
    <xf numFmtId="0" fontId="17" fillId="0" borderId="0" xfId="2" applyFont="1"/>
    <xf numFmtId="14" fontId="16" fillId="0" borderId="0" xfId="2" applyNumberFormat="1" applyFont="1"/>
    <xf numFmtId="167" fontId="16" fillId="0" borderId="0" xfId="2" applyNumberFormat="1" applyFont="1"/>
    <xf numFmtId="14" fontId="16" fillId="0" borderId="0" xfId="2" applyNumberFormat="1" applyFont="1" applyAlignment="1">
      <alignment horizontal="left"/>
    </xf>
    <xf numFmtId="1" fontId="17" fillId="0" borderId="0" xfId="3" applyNumberFormat="1" applyFont="1" applyAlignment="1">
      <alignment horizontal="center" vertical="center"/>
    </xf>
    <xf numFmtId="164" fontId="17" fillId="0" borderId="0" xfId="2" applyNumberFormat="1" applyFont="1" applyAlignment="1">
      <alignment horizontal="center" vertical="center"/>
    </xf>
    <xf numFmtId="1" fontId="17" fillId="0" borderId="0" xfId="2" applyNumberFormat="1" applyFont="1" applyAlignment="1">
      <alignment horizontal="center"/>
    </xf>
    <xf numFmtId="168" fontId="17" fillId="0" borderId="0" xfId="2" applyNumberFormat="1" applyFont="1" applyAlignment="1">
      <alignment horizontal="right"/>
    </xf>
    <xf numFmtId="1" fontId="16" fillId="0" borderId="0" xfId="2" applyNumberFormat="1" applyFont="1" applyAlignment="1">
      <alignment horizontal="center"/>
    </xf>
    <xf numFmtId="168" fontId="16" fillId="0" borderId="0" xfId="2" applyNumberFormat="1" applyFont="1" applyAlignment="1">
      <alignment horizontal="right"/>
    </xf>
    <xf numFmtId="1" fontId="16" fillId="0" borderId="11" xfId="2" applyNumberFormat="1" applyFont="1" applyBorder="1" applyAlignment="1">
      <alignment horizontal="center"/>
    </xf>
    <xf numFmtId="168" fontId="16" fillId="0" borderId="11" xfId="2" applyNumberFormat="1" applyFont="1" applyBorder="1" applyAlignment="1">
      <alignment horizontal="right"/>
    </xf>
    <xf numFmtId="0" fontId="16" fillId="0" borderId="0" xfId="2" applyFont="1" applyAlignment="1">
      <alignment horizontal="center"/>
    </xf>
    <xf numFmtId="1" fontId="17" fillId="0" borderId="15" xfId="2" applyNumberFormat="1" applyFont="1" applyBorder="1" applyAlignment="1">
      <alignment horizontal="center"/>
    </xf>
    <xf numFmtId="168" fontId="17" fillId="0" borderId="15" xfId="2" applyNumberFormat="1" applyFont="1" applyBorder="1" applyAlignment="1">
      <alignment horizontal="right"/>
    </xf>
    <xf numFmtId="168" fontId="16" fillId="0" borderId="0" xfId="2" applyNumberFormat="1" applyFont="1"/>
    <xf numFmtId="168" fontId="17" fillId="0" borderId="11" xfId="2" applyNumberFormat="1" applyFont="1" applyBorder="1"/>
    <xf numFmtId="168" fontId="16" fillId="0" borderId="11" xfId="2" applyNumberFormat="1" applyFont="1" applyBorder="1"/>
    <xf numFmtId="168" fontId="17" fillId="0" borderId="0" xfId="2" applyNumberFormat="1" applyFont="1"/>
    <xf numFmtId="0" fontId="16" fillId="0" borderId="10" xfId="2" applyFont="1" applyBorder="1"/>
    <xf numFmtId="0" fontId="16" fillId="0" borderId="11" xfId="2" applyFont="1" applyBorder="1"/>
    <xf numFmtId="0" fontId="16" fillId="0" borderId="12" xfId="2" applyFont="1" applyBorder="1"/>
    <xf numFmtId="0" fontId="16" fillId="10" borderId="0" xfId="2" applyFont="1" applyFill="1"/>
    <xf numFmtId="0" fontId="17" fillId="0" borderId="0" xfId="2" applyFont="1" applyAlignment="1">
      <alignment horizontal="center"/>
    </xf>
    <xf numFmtId="1" fontId="17" fillId="0" borderId="0" xfId="3" applyNumberFormat="1" applyFont="1" applyAlignment="1">
      <alignment horizontal="right"/>
    </xf>
    <xf numFmtId="169" fontId="17" fillId="0" borderId="0" xfId="4" applyNumberFormat="1" applyFont="1" applyAlignment="1">
      <alignment horizontal="right"/>
    </xf>
    <xf numFmtId="1" fontId="16" fillId="0" borderId="0" xfId="3" applyNumberFormat="1" applyFont="1" applyAlignment="1">
      <alignment horizontal="right"/>
    </xf>
    <xf numFmtId="169" fontId="16" fillId="0" borderId="0" xfId="4" applyNumberFormat="1" applyFont="1" applyAlignment="1">
      <alignment horizontal="right"/>
    </xf>
    <xf numFmtId="170" fontId="16" fillId="0" borderId="15" xfId="4" applyNumberFormat="1" applyFont="1" applyBorder="1" applyAlignment="1">
      <alignment horizontal="center"/>
    </xf>
    <xf numFmtId="169" fontId="16" fillId="0" borderId="15" xfId="4" applyNumberFormat="1" applyFont="1" applyBorder="1" applyAlignment="1">
      <alignment horizontal="right"/>
    </xf>
    <xf numFmtId="16" fontId="10" fillId="0" borderId="0" xfId="0" applyNumberFormat="1" applyFont="1"/>
    <xf numFmtId="0" fontId="10" fillId="0" borderId="3" xfId="0" applyFont="1" applyBorder="1" applyAlignment="1">
      <alignment vertical="center"/>
    </xf>
    <xf numFmtId="0" fontId="10" fillId="0" borderId="3" xfId="0" applyFont="1" applyBorder="1" applyAlignment="1">
      <alignment horizontal="center" vertical="center"/>
    </xf>
    <xf numFmtId="164" fontId="13" fillId="0" borderId="3" xfId="0" applyNumberFormat="1" applyFont="1" applyBorder="1" applyAlignment="1">
      <alignment vertical="center"/>
    </xf>
    <xf numFmtId="164" fontId="10" fillId="0" borderId="3" xfId="0" applyNumberFormat="1" applyFont="1" applyBorder="1" applyAlignment="1">
      <alignment vertical="center"/>
    </xf>
    <xf numFmtId="0" fontId="10" fillId="0" borderId="3" xfId="0" pivotButton="1" applyFont="1" applyBorder="1"/>
    <xf numFmtId="165" fontId="10" fillId="0" borderId="3" xfId="0" applyNumberFormat="1" applyFont="1" applyBorder="1"/>
    <xf numFmtId="0" fontId="10" fillId="0" borderId="3" xfId="0" pivotButton="1" applyFont="1" applyBorder="1" applyAlignment="1">
      <alignment horizontal="center" vertical="center"/>
    </xf>
    <xf numFmtId="0" fontId="10" fillId="0" borderId="0" xfId="0" applyFont="1" applyAlignment="1">
      <alignment horizontal="center" vertical="center"/>
    </xf>
    <xf numFmtId="0" fontId="2" fillId="0" borderId="0" xfId="0" applyFont="1" applyAlignment="1">
      <alignment horizontal="center"/>
    </xf>
    <xf numFmtId="0" fontId="3" fillId="0" borderId="0" xfId="0" applyFont="1" applyAlignment="1">
      <alignment horizont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17" fillId="0" borderId="4" xfId="2" applyFont="1" applyBorder="1" applyAlignment="1">
      <alignment horizontal="center" vertical="center"/>
    </xf>
    <xf numFmtId="0" fontId="17" fillId="0" borderId="6" xfId="2" applyFont="1" applyBorder="1" applyAlignment="1">
      <alignment horizontal="center" vertical="center"/>
    </xf>
    <xf numFmtId="0" fontId="17" fillId="0" borderId="5" xfId="2" applyFont="1" applyBorder="1" applyAlignment="1">
      <alignment horizontal="center" vertical="center"/>
    </xf>
    <xf numFmtId="0" fontId="17" fillId="0" borderId="10" xfId="2" applyFont="1" applyBorder="1" applyAlignment="1">
      <alignment horizontal="center" vertical="center"/>
    </xf>
    <xf numFmtId="0" fontId="17" fillId="0" borderId="11" xfId="2" applyFont="1" applyBorder="1" applyAlignment="1">
      <alignment horizontal="center" vertical="center"/>
    </xf>
    <xf numFmtId="0" fontId="17" fillId="0" borderId="12" xfId="2" applyFont="1" applyBorder="1" applyAlignment="1">
      <alignment horizontal="center" vertical="center"/>
    </xf>
    <xf numFmtId="0" fontId="17" fillId="0" borderId="7" xfId="2" applyFont="1" applyBorder="1" applyAlignment="1">
      <alignment horizontal="center" vertical="center"/>
    </xf>
    <xf numFmtId="0" fontId="17" fillId="0" borderId="13" xfId="2" applyFont="1" applyBorder="1" applyAlignment="1">
      <alignment horizontal="center" vertical="center"/>
    </xf>
    <xf numFmtId="0" fontId="18" fillId="0" borderId="0" xfId="2" applyFont="1" applyAlignment="1">
      <alignment horizontal="center" vertical="center" wrapText="1"/>
    </xf>
    <xf numFmtId="0" fontId="17" fillId="0" borderId="8" xfId="2" applyFont="1" applyBorder="1" applyAlignment="1">
      <alignment horizontal="center" vertical="center" wrapText="1"/>
    </xf>
    <xf numFmtId="0" fontId="17" fillId="0" borderId="0" xfId="2" applyFont="1" applyAlignment="1">
      <alignment horizontal="center" vertical="center" wrapText="1"/>
    </xf>
    <xf numFmtId="0" fontId="17" fillId="0" borderId="9" xfId="2" applyFont="1" applyBorder="1" applyAlignment="1">
      <alignment horizontal="center" vertical="center" wrapText="1"/>
    </xf>
    <xf numFmtId="0" fontId="19" fillId="0" borderId="0" xfId="0" applyFont="1" applyAlignment="1">
      <alignment horizontal="center" vertical="center" wrapText="1"/>
    </xf>
  </cellXfs>
  <cellStyles count="5">
    <cellStyle name="Millares 2 2" xfId="4" xr:uid="{00000000-0005-0000-0000-000000000000}"/>
    <cellStyle name="Millares 3" xfId="3" xr:uid="{00000000-0005-0000-0000-000001000000}"/>
    <cellStyle name="Moneda" xfId="1" builtinId="4"/>
    <cellStyle name="Normal" xfId="0" builtinId="0"/>
    <cellStyle name="Normal 2 2" xfId="2" xr:uid="{00000000-0005-0000-0000-000004000000}"/>
  </cellStyles>
  <dxfs count="26">
    <dxf>
      <alignment vertical="center" readingOrder="0"/>
    </dxf>
    <dxf>
      <alignment vertical="center" readingOrder="0"/>
    </dxf>
    <dxf>
      <alignment vertical="center" readingOrder="0"/>
    </dxf>
    <dxf>
      <alignment horizontal="center" readingOrder="0"/>
    </dxf>
    <dxf>
      <alignment horizontal="center" readingOrder="0"/>
    </dxf>
    <dxf>
      <alignment horizontal="center"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sz val="8"/>
      </font>
    </dxf>
    <dxf>
      <font>
        <sz val="8"/>
      </font>
    </dxf>
    <dxf>
      <font>
        <sz val="8"/>
      </font>
    </dxf>
    <dxf>
      <font>
        <sz val="8"/>
      </font>
    </dxf>
    <dxf>
      <font>
        <sz val="8"/>
      </font>
    </dxf>
    <dxf>
      <font>
        <sz val="8"/>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numFmt numFmtId="165" formatCode="_-&quot;$&quot;\ * #,##0_-;\-&quot;$&quot;\ * #,##0_-;_-&quot;$&quot;\ * &quot;-&quot;??_-;_-@_-"/>
    </dxf>
    <dxf>
      <numFmt numFmtId="165" formatCode="_-&quot;$&quot;\ * #,##0_-;\-&quot;$&quot;\ * #,##0_-;_-&quot;$&quot;\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52916</xdr:colOff>
      <xdr:row>1</xdr:row>
      <xdr:rowOff>74082</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id="{3D02B19F-3B39-478E-BF8F-59C912E7EA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50800</xdr:colOff>
      <xdr:row>33</xdr:row>
      <xdr:rowOff>63500</xdr:rowOff>
    </xdr:from>
    <xdr:to>
      <xdr:col>8</xdr:col>
      <xdr:colOff>311150</xdr:colOff>
      <xdr:row>36</xdr:row>
      <xdr:rowOff>28304</xdr:rowOff>
    </xdr:to>
    <xdr:pic>
      <xdr:nvPicPr>
        <xdr:cNvPr id="3" name="Imagen 2">
          <a:extLst>
            <a:ext uri="{FF2B5EF4-FFF2-40B4-BE49-F238E27FC236}">
              <a16:creationId xmlns:a16="http://schemas.microsoft.com/office/drawing/2014/main" id="{9218C492-97A5-46EA-801F-58C057BBB21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00650" y="5480050"/>
          <a:ext cx="1079500" cy="4728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20DF9FE2-8095-4D6A-B83C-53BD969A29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6</xdr:col>
      <xdr:colOff>143631</xdr:colOff>
      <xdr:row>26</xdr:row>
      <xdr:rowOff>0</xdr:rowOff>
    </xdr:from>
    <xdr:to>
      <xdr:col>7</xdr:col>
      <xdr:colOff>421821</xdr:colOff>
      <xdr:row>28</xdr:row>
      <xdr:rowOff>140185</xdr:rowOff>
    </xdr:to>
    <xdr:pic>
      <xdr:nvPicPr>
        <xdr:cNvPr id="3" name="Imagen 2">
          <a:extLst>
            <a:ext uri="{FF2B5EF4-FFF2-40B4-BE49-F238E27FC236}">
              <a16:creationId xmlns:a16="http://schemas.microsoft.com/office/drawing/2014/main" id="{7F9BAB74-4C7F-485B-83D0-BCB816C67FF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87131" y="4413250"/>
          <a:ext cx="1078290" cy="4703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uan Camilo Paez Ramirez" refreshedDate="45757.561459490738" createdVersion="5" refreshedVersion="5" minRefreshableVersion="3" recordCount="161" xr:uid="{00000000-000A-0000-FFFF-FFFF35000000}">
  <cacheSource type="worksheet">
    <worksheetSource ref="A2:BN163" sheet="ESTADO DE CADA FACTURA"/>
  </cacheSource>
  <cacheFields count="66">
    <cacheField name="NIT" numFmtId="0">
      <sharedItems containsSemiMixedTypes="0" containsString="0" containsNumber="1" containsInteger="1" minValue="900169638" maxValue="900169638"/>
    </cacheField>
    <cacheField name="PRESTADOR" numFmtId="0">
      <sharedItems count="1">
        <s v="MEDICINA INTEGRAL EN CASA COLOMBIA SAS "/>
      </sharedItems>
    </cacheField>
    <cacheField name="SUFIJO" numFmtId="0">
      <sharedItems/>
    </cacheField>
    <cacheField name="No Factura" numFmtId="0">
      <sharedItems containsSemiMixedTypes="0" containsString="0" containsNumber="1" containsInteger="1" minValue="44049" maxValue="145955"/>
    </cacheField>
    <cacheField name="FACT" numFmtId="0">
      <sharedItems/>
    </cacheField>
    <cacheField name="A" numFmtId="0">
      <sharedItems/>
    </cacheField>
    <cacheField name="LLAVE" numFmtId="0">
      <sharedItems count="161">
        <s v="900169638_FE145949"/>
        <s v="900169638_FE131196"/>
        <s v="900169638_FE145952"/>
        <s v="900169638_FE140000"/>
        <s v="900169638_FE144927"/>
        <s v="900169638_FE114993"/>
        <s v="900169638_FE145950"/>
        <s v="900169638_FE138669"/>
        <s v="900169638_FE138670"/>
        <s v="900169638_FE142746"/>
        <s v="900169638_FE145954"/>
        <s v="900169638_FE139996"/>
        <s v="900169638_FE140008"/>
        <s v="900169638_FE124572"/>
        <s v="900169638_FE135577"/>
        <s v="900169638_FE133442"/>
        <s v="900169638_FE118946"/>
        <s v="900169638_FE127246"/>
        <s v="900169638_FE112306"/>
        <s v="900169638_FE120428"/>
        <s v="900169638_FE139969"/>
        <s v="900169638_FE114984"/>
        <s v="900169638_FE127244"/>
        <s v="900169638_FE138671"/>
        <s v="900169638_FE140006"/>
        <s v="900169638_FE129131"/>
        <s v="900169638_FE144931"/>
        <s v="900169638_FE144888"/>
        <s v="900169638_FE93893"/>
        <s v="900169638_FE102647"/>
        <s v="900169638_FE107080"/>
        <s v="900169638_FE144896"/>
        <s v="900169638_FE120079"/>
        <s v="900169638_FE144703"/>
        <s v="900169638_FE120077"/>
        <s v="900169638_FE106620"/>
        <s v="900169638_FE122252"/>
        <s v="900169638_FE144874"/>
        <s v="900169638_FE109309"/>
        <s v="900169638_FE118938"/>
        <s v="900169638_FE144902"/>
        <s v="900169638_FE145268"/>
        <s v="900169638_FE120073"/>
        <s v="900169638_FE144890"/>
        <s v="900169638_FE144871"/>
        <s v="900169638_FE62173"/>
        <s v="900169638_FE44049"/>
        <s v="900169638_FE118916"/>
        <s v="900169638_FE142740"/>
        <s v="900169638_FE144883"/>
        <s v="900169638_FE127243"/>
        <s v="900169638_FE120051"/>
        <s v="900169638_FE129121"/>
        <s v="900169638_FE109275"/>
        <s v="900169638_FE120063"/>
        <s v="900169638_FE109278"/>
        <s v="900169638_FE137780"/>
        <s v="900169638_FE114990"/>
        <s v="900169638_FE131293"/>
        <s v="900169638_FE129128"/>
        <s v="900169638_FE131197"/>
        <s v="900169638_FE120060"/>
        <s v="900169638_FE124569"/>
        <s v="900169638_FE144736"/>
        <s v="900169638_FE120059"/>
        <s v="900169638_FE142739"/>
        <s v="900169638_FE137436"/>
        <s v="900169638_FE139967"/>
        <s v="900169638_FE120426"/>
        <s v="900169638_FE88330"/>
        <s v="900169638_FE137439"/>
        <s v="900169638_FE121121"/>
        <s v="900169638_FE101259"/>
        <s v="900169638_FE120085"/>
        <s v="900169638_FE127242"/>
        <s v="900169638_FE92477"/>
        <s v="900169638_FE89791"/>
        <s v="900169638_FE104706"/>
        <s v="900169638_FE118942"/>
        <s v="900169638_FE102646"/>
        <s v="900169638_FE112349"/>
        <s v="900169638_FE109308"/>
        <s v="900169638_FE140003"/>
        <s v="900169638_FE114979"/>
        <s v="900169638_FE121798"/>
        <s v="900169638_FE139327"/>
        <s v="900169638_FE122243"/>
        <s v="900169638_FE126750"/>
        <s v="900169638_FE135571"/>
        <s v="900169638_FE118931"/>
        <s v="900169638_FE133434"/>
        <s v="900169638_FE112324"/>
        <s v="900169638_FE138169"/>
        <s v="900169638_FE92475"/>
        <s v="900169638_FE126758"/>
        <s v="900169638_FE138163"/>
        <s v="900169638_FE118919"/>
        <s v="900169638_FE89784"/>
        <s v="900169638_FE122247"/>
        <s v="900169638_FE126756"/>
        <s v="900169638_FE131189"/>
        <s v="900169638_FE131863"/>
        <s v="900169638_FE135432"/>
        <s v="900169638_FE139971"/>
        <s v="900169638_FE129125"/>
        <s v="900169638_FE91264"/>
        <s v="900169638_FE139972"/>
        <s v="900169638_FE114981"/>
        <s v="900169638_FE138168"/>
        <s v="900169638_FE138165"/>
        <s v="900169638_FE139099"/>
        <s v="900169638_FE93888"/>
        <s v="900169638_FE112335"/>
        <s v="900169638_FE139968"/>
        <s v="900169638_FE139974"/>
        <s v="900169638_FE133440"/>
        <s v="900169638_FE126759"/>
        <s v="900169638_FE124562"/>
        <s v="900169638_FE142747"/>
        <s v="900169638_FE112297"/>
        <s v="900169638_FE123760"/>
        <s v="900169638_FE112033"/>
        <s v="900169638_FE114989"/>
        <s v="900169638_FE129130"/>
        <s v="900169638_FE145955"/>
        <s v="900169638_FE137431"/>
        <s v="900169638_FE142750"/>
        <s v="900169638_FE122253"/>
        <s v="900169638_FE112314"/>
        <s v="900169638_FE76739"/>
        <s v="900169638_FE85293"/>
        <s v="900169638_FE74695"/>
        <s v="900169638_FE79838"/>
        <s v="900169638_FE104710"/>
        <s v="900169638_FE120427"/>
        <s v="900169638_FE82887"/>
        <s v="900169638_FE118947"/>
        <s v="900169638_FE101265"/>
        <s v="900169638_FE109300"/>
        <s v="900169638_FE118940"/>
        <s v="900169638_FE120082"/>
        <s v="900169638_FE124560"/>
        <s v="900169638_FE101243"/>
        <s v="900169638_FE142748"/>
        <s v="900169638_FE142749"/>
        <s v="900169638_FE142736"/>
        <s v="900169638_FE142737"/>
        <s v="900169638_FE124570"/>
        <s v="900169638_FE122251"/>
        <s v="900169638_FE142731"/>
        <s v="900169638_FE142733"/>
        <s v="900169638_FE142732"/>
        <s v="900169638_FE131195"/>
        <s v="900169638_FE142735"/>
        <s v="900169638_FE129129"/>
        <s v="900169638_FE142734"/>
        <s v="900169638_FE133430"/>
        <s v="900169638_FE142738"/>
        <s v="900169638_FE120055"/>
        <s v="900169638_FE120068"/>
        <s v="900169638_FE120057"/>
      </sharedItems>
    </cacheField>
    <cacheField name="cha Fact" numFmtId="0">
      <sharedItems containsSemiMixedTypes="0" containsString="0" containsNumber="1" containsInteger="1" minValue="20220826" maxValue="20250212"/>
    </cacheField>
    <cacheField name="cha Vcto" numFmtId="0">
      <sharedItems containsSemiMixedTypes="0" containsString="0" containsNumber="1" containsInteger="1" minValue="20221024" maxValue="20250412"/>
    </cacheField>
    <cacheField name="PLAZO" numFmtId="0">
      <sharedItems containsSemiMixedTypes="0" containsString="0" containsNumber="1" containsInteger="1" minValue="60" maxValue="60"/>
    </cacheField>
    <cacheField name="CORRIENTE" numFmtId="8">
      <sharedItems containsSemiMixedTypes="0" containsString="0" containsNumber="1" containsInteger="1" minValue="0" maxValue="11969691"/>
    </cacheField>
    <cacheField name="001-060 DIAS" numFmtId="8">
      <sharedItems containsSemiMixedTypes="0" containsString="0" containsNumber="1" containsInteger="1" minValue="0" maxValue="7470187"/>
    </cacheField>
    <cacheField name="061-090 DIAS" numFmtId="8">
      <sharedItems containsSemiMixedTypes="0" containsString="0" containsNumber="1" containsInteger="1" minValue="0" maxValue="3735094"/>
    </cacheField>
    <cacheField name="091-180 DIAS" numFmtId="8">
      <sharedItems containsSemiMixedTypes="0" containsString="0" containsNumber="1" containsInteger="1" minValue="0" maxValue="9841742"/>
    </cacheField>
    <cacheField name="DE 180 DIAS" numFmtId="8">
      <sharedItems containsSemiMixedTypes="0" containsString="0" containsNumber="1" containsInteger="1" minValue="0" maxValue="4796619"/>
    </cacheField>
    <cacheField name="SALDO CARTERA" numFmtId="164">
      <sharedItems containsSemiMixedTypes="0" containsString="0" containsNumber="1" containsInteger="1" minValue="15874" maxValue="11969691"/>
    </cacheField>
    <cacheField name="ESTADO CARTERA ANTERIOR" numFmtId="0">
      <sharedItems/>
    </cacheField>
    <cacheField name="ESTADO EPS 10-04-2025" numFmtId="0">
      <sharedItems count="6">
        <s v="Factura pendiente por programacion de pago-Glosa pendiente por contestar IPS"/>
        <s v="Factura pendiente en programacion de pago"/>
        <s v="Glosa Pendiente por Contestar IPS"/>
        <s v="Factura Devuelta"/>
        <s v="Factura cancelada-Glosa por contestar IPS"/>
        <s v="Factura Cancelada"/>
      </sharedItems>
    </cacheField>
    <cacheField name="POR PAGAR SAP" numFmtId="165">
      <sharedItems containsSemiMixedTypes="0" containsString="0" containsNumber="1" containsInteger="1" minValue="0" maxValue="7393961"/>
    </cacheField>
    <cacheField name="DOC CONTA" numFmtId="0">
      <sharedItems containsString="0" containsBlank="1" containsNumber="1" containsInteger="1" minValue="1222549330" maxValue="4800067887"/>
    </cacheField>
    <cacheField name="ESTADO COVID" numFmtId="0">
      <sharedItems containsNonDate="0" containsString="0" containsBlank="1"/>
    </cacheField>
    <cacheField name="VALIDACION" numFmtId="0">
      <sharedItems containsNonDate="0" containsString="0" containsBlank="1"/>
    </cacheField>
    <cacheField name="OBSERVACION" numFmtId="0">
      <sharedItems containsNonDate="0" containsString="0" containsBlank="1"/>
    </cacheField>
    <cacheField name="ESTADO BOX" numFmtId="0">
      <sharedItems/>
    </cacheField>
    <cacheField name="FECHA FACT" numFmtId="14">
      <sharedItems containsSemiMixedTypes="0" containsNonDate="0" containsDate="1" containsString="0" minDate="2021-12-31T00:00:00" maxDate="2025-02-13T00:00:00"/>
    </cacheField>
    <cacheField name="FECHA RAD" numFmtId="14">
      <sharedItems containsNonDate="0" containsDate="1" containsString="0" containsBlank="1" minDate="2022-01-11T00:00:00" maxDate="2025-03-15T00:00:00"/>
    </cacheField>
    <cacheField name="FECHA LIQ" numFmtId="14">
      <sharedItems containsNonDate="0" containsDate="1" containsString="0" containsBlank="1" minDate="2022-01-11T00:00:00" maxDate="2025-04-02T00:00:00"/>
    </cacheField>
    <cacheField name="FECHA DEV" numFmtId="14">
      <sharedItems containsNonDate="0" containsDate="1" containsString="0" containsBlank="1" minDate="2023-01-17T00:00:00" maxDate="2025-03-28T00:00:00"/>
    </cacheField>
    <cacheField name="DIAS" numFmtId="0">
      <sharedItems containsMixedTypes="1" containsNumber="1" containsInteger="1" minValue="-1" maxValue="1175"/>
    </cacheField>
    <cacheField name="EDAD" numFmtId="0">
      <sharedItems containsBlank="1" count="9">
        <s v="0-30"/>
        <s v="181-360"/>
        <s v="91-180"/>
        <s v="61-90"/>
        <s v="31-60"/>
        <s v="Corriente"/>
        <s v="Más de 360"/>
        <s v="No radicada"/>
        <m u="1"/>
      </sharedItems>
    </cacheField>
    <cacheField name="VALOR BRUTO" numFmtId="165">
      <sharedItems containsSemiMixedTypes="0" containsString="0" containsNumber="1" containsInteger="1" minValue="22706" maxValue="12369549"/>
    </cacheField>
    <cacheField name="VALOR RADICAD" numFmtId="165">
      <sharedItems containsSemiMixedTypes="0" containsString="0" containsNumber="1" containsInteger="1" minValue="18344" maxValue="12213970"/>
    </cacheField>
    <cacheField name="COPAGO/CM REAL" numFmtId="165">
      <sharedItems containsSemiMixedTypes="0" containsString="0" containsNumber="1" containsInteger="1" minValue="0" maxValue="0"/>
    </cacheField>
    <cacheField name="COPAGO/CM BOX" numFmtId="165">
      <sharedItems containsSemiMixedTypes="0" containsString="0" containsNumber="1" minValue="0" maxValue="11144.19"/>
    </cacheField>
    <cacheField name="NOTA CREDITO" numFmtId="165">
      <sharedItems containsSemiMixedTypes="0" containsString="0" containsNumber="1" containsInteger="1" minValue="0" maxValue="793296"/>
    </cacheField>
    <cacheField name="GLOSA PDTE" numFmtId="165">
      <sharedItems containsSemiMixedTypes="0" containsString="0" containsNumber="1" containsInteger="1" minValue="0" maxValue="4814133"/>
    </cacheField>
    <cacheField name="GLOSA ACEPTADA" numFmtId="165">
      <sharedItems containsSemiMixedTypes="0" containsString="0" containsNumber="1" containsInteger="1" minValue="0" maxValue="53322"/>
    </cacheField>
    <cacheField name="DEVOLUCION" numFmtId="165">
      <sharedItems containsSemiMixedTypes="0" containsString="0" containsNumber="1" containsInteger="1" minValue="0" maxValue="10354753"/>
    </cacheField>
    <cacheField name="Devolucion Aceptada" numFmtId="0">
      <sharedItems containsString="0" containsBlank="1" containsNumber="1" containsInteger="1" minValue="0" maxValue="0"/>
    </cacheField>
    <cacheField name="Observacion Devolucion" numFmtId="0">
      <sharedItems containsBlank="1" longText="1"/>
    </cacheField>
    <cacheField name="Observacion glosa" numFmtId="0">
      <sharedItems containsBlank="1" longText="1"/>
    </cacheField>
    <cacheField name="USUARIO LIQ" numFmtId="0">
      <sharedItems containsBlank="1"/>
    </cacheField>
    <cacheField name="Rete Fuente" numFmtId="165">
      <sharedItems containsSemiMixedTypes="0" containsString="0" containsNumber="1" containsInteger="1" minValue="0" maxValue="306472"/>
    </cacheField>
    <cacheField name="VALOR A PAGAR" numFmtId="165">
      <sharedItems containsSemiMixedTypes="0" containsString="0" containsNumber="1" containsInteger="1" minValue="0" maxValue="11385208"/>
    </cacheField>
    <cacheField name="Valor_Glosa y Devolución" numFmtId="165">
      <sharedItems containsSemiMixedTypes="0" containsString="0" containsNumber="1" containsInteger="1" minValue="0" maxValue="10354753"/>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acheField>
    <cacheField name="AMBITO" numFmtId="0">
      <sharedItems containsBlank="1"/>
    </cacheField>
    <cacheField name="Numero Contrato" numFmtId="0">
      <sharedItems containsBlank="1"/>
    </cacheField>
    <cacheField name="FACTURA CANCELADA" numFmtId="164">
      <sharedItems containsSemiMixedTypes="0" containsString="0" containsNumber="1" containsInteger="1" minValue="0" maxValue="11969691"/>
    </cacheField>
    <cacheField name="FACTURA DEVUELTA" numFmtId="164">
      <sharedItems containsSemiMixedTypes="0" containsString="0" containsNumber="1" containsInteger="1" minValue="0" maxValue="10147658"/>
    </cacheField>
    <cacheField name="FACTURA NO RADICADA" numFmtId="164">
      <sharedItems containsSemiMixedTypes="0" containsString="0" containsNumber="1" containsInteger="1" minValue="0" maxValue="0"/>
    </cacheField>
    <cacheField name="GLOSA ACEPTADA2" numFmtId="164">
      <sharedItems containsSemiMixedTypes="0" containsString="0" containsNumber="1" containsInteger="1" minValue="0" maxValue="0"/>
    </cacheField>
    <cacheField name="VALOR EXTEMPORANEO" numFmtId="164">
      <sharedItems containsSemiMixedTypes="0" containsString="0" containsNumber="1" containsInteger="1" minValue="0" maxValue="0"/>
    </cacheField>
    <cacheField name="GLOSA PDTE2" numFmtId="164">
      <sharedItems containsSemiMixedTypes="0" containsString="0" containsNumber="1" containsInteger="1" minValue="0" maxValue="4796619"/>
    </cacheField>
    <cacheField name="FACTURA EN PROGRAMACION DE PAGO" numFmtId="164">
      <sharedItems containsSemiMixedTypes="0" containsString="0" containsNumber="1" containsInteger="1" minValue="0" maxValue="10094654"/>
    </cacheField>
    <cacheField name="FACTURA EN PROCESO INTERNO" numFmtId="164">
      <sharedItems containsSemiMixedTypes="0" containsString="0" containsNumber="1" containsInteger="1" minValue="0" maxValue="0"/>
    </cacheField>
    <cacheField name="FACTURACION COVID-19" numFmtId="164">
      <sharedItems containsSemiMixedTypes="0" containsString="0" containsNumber="1" containsInteger="1" minValue="0" maxValue="0"/>
    </cacheField>
    <cacheField name="VALOR CANCELADO SAP" numFmtId="165">
      <sharedItems containsSemiMixedTypes="0" containsString="0" containsNumber="1" containsInteger="1" minValue="0" maxValue="11125389"/>
    </cacheField>
    <cacheField name="RETENCION" numFmtId="0">
      <sharedItems containsNonDate="0" containsString="0" containsBlank="1"/>
    </cacheField>
    <cacheField name="DOC COMPENSACION SAP" numFmtId="0">
      <sharedItems containsString="0" containsBlank="1" containsNumber="1" containsInteger="1" minValue="2201273965" maxValue="4800067910"/>
    </cacheField>
    <cacheField name="FECHA COMPENSACION SAP" numFmtId="14">
      <sharedItems containsNonDate="0" containsDate="1" containsString="0" containsBlank="1" minDate="2022-08-01T00:00:00" maxDate="2025-03-20T00:00:00"/>
    </cacheField>
    <cacheField name="OBSE PAGO" numFmtId="0">
      <sharedItems containsBlank="1"/>
    </cacheField>
    <cacheField name="VALOR TRANFERENCIA" numFmtId="165">
      <sharedItems containsSemiMixedTypes="0" containsString="0" containsNumber="1" containsInteger="1" minValue="0" maxValue="45978804"/>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61">
  <r>
    <n v="900169638"/>
    <x v="0"/>
    <s v="FE"/>
    <n v="145949"/>
    <s v="FE145949"/>
    <s v="'FE145949', "/>
    <x v="0"/>
    <n v="20250212"/>
    <n v="20250412"/>
    <n v="60"/>
    <n v="10094654"/>
    <n v="0"/>
    <n v="0"/>
    <n v="0"/>
    <n v="0"/>
    <n v="10094654"/>
    <s v="Factura pendiente en programacion de pago - Glosa por contestar IPS"/>
    <x v="0"/>
    <n v="6159053"/>
    <n v="1222575567"/>
    <m/>
    <m/>
    <m/>
    <s v="Para respuesta prestador"/>
    <d v="2025-02-12T00:00:00"/>
    <d v="2025-03-03T00:00:00"/>
    <d v="2025-03-17T00:00:00"/>
    <m/>
    <n v="14"/>
    <x v="0"/>
    <n v="10300667"/>
    <n v="10300667"/>
    <n v="0"/>
    <n v="0"/>
    <n v="0"/>
    <n v="3935543"/>
    <n v="0"/>
    <n v="0"/>
    <m/>
    <m/>
    <s v="facturacion se realiza objecion por mayor valor cobrado en turno de emfermeria 24 horas. la autorizacion 122300744169  fue autorizada para ATENCIÓN (VISITA) DOMICILIARIA, POR ENFERMERÍA - 12 HORAS DIA cups  890105-06 se objeta la diferencia$3935543."/>
    <s v="Yufrey Hernandez Truque"/>
    <n v="206071"/>
    <n v="6365124"/>
    <n v="3935543"/>
    <s v="GLOSA"/>
    <s v="facturacion se realiza objecion por mayor valor cobrado en turno de emfermeria 24 horas. la autorizacion 122300744169 fue autorizada para ATENCIÓN (VISITA) DOMICILIARIA, POR ENFERMERÍA - 12 HORAS DIA cups 890105-06 se objeta la diferencia$3935543."/>
    <s v="FACTURACION"/>
    <s v="Procedimientos terapéuticos ambulatorios"/>
    <s v="Ambulatorio"/>
    <s v="CMSSV-352"/>
    <n v="0"/>
    <n v="0"/>
    <n v="0"/>
    <n v="0"/>
    <n v="0"/>
    <n v="0"/>
    <n v="10094654"/>
    <n v="0"/>
    <n v="0"/>
    <n v="0"/>
    <m/>
    <m/>
    <m/>
    <m/>
    <n v="0"/>
  </r>
  <r>
    <n v="900169638"/>
    <x v="0"/>
    <s v="FE"/>
    <n v="131196"/>
    <s v="FE131196"/>
    <s v="'FE131196', "/>
    <x v="1"/>
    <n v="20240807"/>
    <n v="20241005"/>
    <n v="60"/>
    <n v="0"/>
    <n v="0"/>
    <n v="0"/>
    <n v="9841742"/>
    <n v="0"/>
    <n v="9841742"/>
    <s v="Factura pendiente en programacion de pago"/>
    <x v="1"/>
    <n v="0"/>
    <m/>
    <m/>
    <m/>
    <m/>
    <s v="Finalizada"/>
    <d v="2024-08-07T00:00:00"/>
    <d v="2024-09-02T00:00:00"/>
    <d v="2024-09-27T00:00:00"/>
    <m/>
    <n v="185"/>
    <x v="1"/>
    <n v="10042594"/>
    <n v="10042594"/>
    <n v="0"/>
    <n v="0"/>
    <n v="0"/>
    <n v="0"/>
    <n v="0"/>
    <n v="0"/>
    <m/>
    <m/>
    <m/>
    <s v="Yufrey Hernandez Truque"/>
    <n v="274538"/>
    <n v="10042594"/>
    <n v="0"/>
    <m/>
    <m/>
    <m/>
    <s v="Procedimientos terapéuticos ambulatorios"/>
    <m/>
    <s v="CMSSV-352"/>
    <n v="0"/>
    <n v="0"/>
    <n v="0"/>
    <n v="0"/>
    <n v="0"/>
    <n v="0"/>
    <n v="9841742"/>
    <n v="0"/>
    <n v="0"/>
    <n v="0"/>
    <m/>
    <m/>
    <m/>
    <m/>
    <n v="0"/>
  </r>
  <r>
    <n v="900169638"/>
    <x v="0"/>
    <s v="FE"/>
    <n v="145952"/>
    <s v="FE145952"/>
    <s v="'FE145952', "/>
    <x v="2"/>
    <n v="20250212"/>
    <n v="20250412"/>
    <n v="60"/>
    <n v="7716429"/>
    <n v="0"/>
    <n v="0"/>
    <n v="0"/>
    <n v="0"/>
    <n v="7716429"/>
    <s v="Factura pendiente en programacion de pago - Glosa por contestar IPS"/>
    <x v="0"/>
    <n v="3780829"/>
    <n v="1222576536"/>
    <m/>
    <m/>
    <m/>
    <s v="Para respuesta prestador"/>
    <d v="2025-02-12T00:00:00"/>
    <d v="2025-03-03T00:00:00"/>
    <d v="2025-03-25T00:00:00"/>
    <m/>
    <n v="6"/>
    <x v="0"/>
    <n v="7873907"/>
    <n v="7873907"/>
    <n v="0"/>
    <n v="0"/>
    <n v="0"/>
    <n v="3935543"/>
    <n v="0"/>
    <n v="0"/>
    <m/>
    <m/>
    <s v="FACTURACION SE REALIZA OBJECION POR MAYOR VALOR COBRADO EN CUPS 890105 -06 ATNCION EMFERMERA 12 HORAS VP$127044 DIFERENCIA$3935543 LA AUTORIZACION 122300743981 EL SERVICIO AUTORIZADO ES EMFERMERA 12 HORAS ESTAN FACTURANDO EMFERMERA 24 HORAS"/>
    <s v="Yufrey Hernandez Truque"/>
    <n v="157535"/>
    <n v="3938364"/>
    <n v="3935543"/>
    <s v="GLOSA"/>
    <s v="FACTURACION SE REALIZA OBJECION POR MAYOR VALOR COBRADO EN CUPS 890105 -06 ATNCION EMFERMERA 12 HORAS VP$127044 DIFERENCIA$3935543 LA AUTORIZACION 122300743981 EL SERVICIO AUTORIZADO ES EMFERMERA 12 HORAS ESTAN FACTURANDO EMFERMERA 24 HORAS"/>
    <s v="FACTURACION"/>
    <s v="Procedimientos terapéuticos ambulatorios"/>
    <s v="Ambulatorio"/>
    <s v="CMSSV-352"/>
    <n v="0"/>
    <n v="0"/>
    <n v="0"/>
    <n v="0"/>
    <n v="0"/>
    <n v="0"/>
    <n v="7716429"/>
    <n v="0"/>
    <n v="0"/>
    <n v="0"/>
    <m/>
    <m/>
    <m/>
    <m/>
    <n v="0"/>
  </r>
  <r>
    <n v="900169638"/>
    <x v="0"/>
    <s v="FE"/>
    <n v="140000"/>
    <s v="FE140000"/>
    <s v="'FE140000', "/>
    <x v="3"/>
    <n v="20241206"/>
    <n v="20250203"/>
    <n v="60"/>
    <n v="0"/>
    <n v="7470187"/>
    <n v="0"/>
    <n v="0"/>
    <n v="0"/>
    <n v="7470187"/>
    <s v="Factura pendiente en programacion de pago"/>
    <x v="1"/>
    <n v="7393961"/>
    <n v="1222572694"/>
    <m/>
    <m/>
    <m/>
    <s v="Finalizada"/>
    <d v="2024-12-06T00:00:00"/>
    <d v="2024-12-12T00:00:00"/>
    <d v="2024-12-16T00:00:00"/>
    <m/>
    <n v="105"/>
    <x v="2"/>
    <n v="7622640"/>
    <n v="7622640"/>
    <n v="0"/>
    <n v="0"/>
    <n v="0"/>
    <n v="0"/>
    <n v="0"/>
    <n v="0"/>
    <m/>
    <m/>
    <m/>
    <s v="Yufrey Hernandez Truque"/>
    <n v="228679"/>
    <n v="7622640"/>
    <n v="0"/>
    <m/>
    <m/>
    <m/>
    <s v="Procedimientos terapéuticos ambulatorios"/>
    <m/>
    <s v="CMSSV-352"/>
    <n v="0"/>
    <n v="0"/>
    <n v="0"/>
    <n v="0"/>
    <n v="0"/>
    <n v="0"/>
    <n v="7470187"/>
    <n v="0"/>
    <n v="0"/>
    <n v="0"/>
    <m/>
    <m/>
    <m/>
    <m/>
    <n v="0"/>
  </r>
  <r>
    <n v="900169638"/>
    <x v="0"/>
    <s v="FE"/>
    <n v="144927"/>
    <s v="FE144927"/>
    <s v="'FE144927', "/>
    <x v="4"/>
    <n v="20250206"/>
    <n v="20250406"/>
    <n v="60"/>
    <n v="4711058"/>
    <n v="0"/>
    <n v="0"/>
    <n v="0"/>
    <n v="0"/>
    <n v="4711058"/>
    <s v="Factura en proceso interno"/>
    <x v="1"/>
    <n v="4711059"/>
    <n v="1222577614"/>
    <m/>
    <m/>
    <m/>
    <s v="Finalizada"/>
    <d v="2025-02-06T00:00:00"/>
    <d v="2025-03-03T00:00:00"/>
    <d v="2025-03-27T00:00:00"/>
    <m/>
    <n v="4"/>
    <x v="0"/>
    <n v="4807202"/>
    <n v="4807202"/>
    <n v="0"/>
    <n v="0"/>
    <n v="0"/>
    <n v="0"/>
    <n v="0"/>
    <n v="0"/>
    <m/>
    <m/>
    <m/>
    <s v="Yufrey Hernandez Truque"/>
    <n v="96143"/>
    <n v="4807202"/>
    <n v="0"/>
    <m/>
    <m/>
    <m/>
    <s v="Procedimientos terapéuticos ambulatorios"/>
    <m/>
    <s v="CMSSV-352"/>
    <n v="0"/>
    <n v="0"/>
    <n v="0"/>
    <n v="0"/>
    <n v="0"/>
    <n v="0"/>
    <n v="4711058"/>
    <n v="0"/>
    <n v="0"/>
    <n v="0"/>
    <m/>
    <m/>
    <m/>
    <m/>
    <n v="0"/>
  </r>
  <r>
    <n v="900169638"/>
    <x v="0"/>
    <s v="FE"/>
    <n v="114993"/>
    <s v="FE114993"/>
    <s v="'FE114993', "/>
    <x v="5"/>
    <n v="20231231"/>
    <n v="20240228"/>
    <n v="60"/>
    <n v="0"/>
    <n v="0"/>
    <n v="0"/>
    <n v="0"/>
    <n v="4448032"/>
    <n v="4448032"/>
    <s v="Factura pendiente en programacion de pago"/>
    <x v="1"/>
    <n v="4536960"/>
    <n v="1222576222"/>
    <m/>
    <m/>
    <m/>
    <s v="Finalizada"/>
    <d v="2023-12-31T00:00:00"/>
    <d v="2025-03-13T00:00:00"/>
    <d v="2025-03-21T00:00:00"/>
    <m/>
    <n v="10"/>
    <x v="0"/>
    <n v="4763808"/>
    <n v="4763808"/>
    <n v="0"/>
    <n v="0"/>
    <n v="226848"/>
    <n v="0"/>
    <n v="0"/>
    <n v="0"/>
    <m/>
    <m/>
    <m/>
    <s v="Yufrey Hernandez Truque"/>
    <n v="0"/>
    <n v="4536960"/>
    <n v="0"/>
    <m/>
    <m/>
    <m/>
    <s v="Procedimientos terapéuticos ambulatorios"/>
    <m/>
    <s v="CMSSV-352"/>
    <n v="0"/>
    <n v="0"/>
    <n v="0"/>
    <n v="0"/>
    <n v="0"/>
    <n v="0"/>
    <n v="4448032"/>
    <n v="0"/>
    <n v="0"/>
    <n v="0"/>
    <m/>
    <m/>
    <m/>
    <m/>
    <n v="0"/>
  </r>
  <r>
    <n v="900169638"/>
    <x v="0"/>
    <s v="FE"/>
    <n v="145950"/>
    <s v="FE145950"/>
    <s v="'FE145950', "/>
    <x v="6"/>
    <n v="20250212"/>
    <n v="20250412"/>
    <n v="60"/>
    <n v="3859597"/>
    <n v="0"/>
    <n v="0"/>
    <n v="0"/>
    <n v="0"/>
    <n v="3859597"/>
    <s v="Factura pendiente en programacion de pago"/>
    <x v="1"/>
    <n v="0"/>
    <m/>
    <m/>
    <m/>
    <m/>
    <s v="Finalizada"/>
    <d v="2025-02-12T00:00:00"/>
    <d v="2025-03-03T00:00:00"/>
    <d v="2025-03-25T00:00:00"/>
    <m/>
    <n v="6"/>
    <x v="0"/>
    <n v="3938364"/>
    <n v="3938364"/>
    <n v="0"/>
    <n v="0"/>
    <n v="0"/>
    <n v="0"/>
    <n v="0"/>
    <n v="0"/>
    <m/>
    <m/>
    <m/>
    <s v="Yufrey Hernandez Truque"/>
    <n v="157535"/>
    <n v="3938364"/>
    <n v="0"/>
    <m/>
    <m/>
    <m/>
    <s v="Procedimientos terapéuticos ambulatorios"/>
    <m/>
    <s v="CMSSV-352"/>
    <n v="0"/>
    <n v="0"/>
    <n v="0"/>
    <n v="0"/>
    <n v="0"/>
    <n v="0"/>
    <n v="3859597"/>
    <n v="0"/>
    <n v="0"/>
    <n v="0"/>
    <m/>
    <m/>
    <m/>
    <m/>
    <n v="0"/>
  </r>
  <r>
    <n v="900169638"/>
    <x v="0"/>
    <s v="FE"/>
    <n v="138669"/>
    <s v="FE138669"/>
    <s v="'FE138669', "/>
    <x v="7"/>
    <n v="20241109"/>
    <n v="20250107"/>
    <n v="60"/>
    <n v="0"/>
    <n v="3859597"/>
    <n v="0"/>
    <n v="0"/>
    <n v="0"/>
    <n v="3859597"/>
    <s v="Factura pendiente en programacion de pago"/>
    <x v="1"/>
    <n v="3780829"/>
    <n v="1222572698"/>
    <m/>
    <m/>
    <m/>
    <s v="Finalizada"/>
    <d v="2024-11-09T00:00:00"/>
    <d v="2024-12-02T00:00:00"/>
    <d v="2024-12-16T00:00:00"/>
    <m/>
    <n v="105"/>
    <x v="2"/>
    <n v="3938364"/>
    <n v="3938364"/>
    <n v="0"/>
    <n v="0"/>
    <n v="0"/>
    <n v="0"/>
    <n v="0"/>
    <n v="0"/>
    <m/>
    <m/>
    <m/>
    <s v="Yufrey Hernandez Truque"/>
    <n v="157535"/>
    <n v="3938364"/>
    <n v="0"/>
    <m/>
    <m/>
    <m/>
    <s v="Procedimientos terapéuticos ambulatorios"/>
    <m/>
    <s v="CMSSV-352"/>
    <n v="0"/>
    <n v="0"/>
    <n v="0"/>
    <n v="0"/>
    <n v="0"/>
    <n v="0"/>
    <n v="3859597"/>
    <n v="0"/>
    <n v="0"/>
    <n v="0"/>
    <m/>
    <m/>
    <m/>
    <m/>
    <n v="0"/>
  </r>
  <r>
    <n v="900169638"/>
    <x v="0"/>
    <s v="FE"/>
    <n v="138670"/>
    <s v="FE138670"/>
    <s v="'FE138670', "/>
    <x v="8"/>
    <n v="20241109"/>
    <n v="20250107"/>
    <n v="60"/>
    <n v="0"/>
    <n v="3859597"/>
    <n v="0"/>
    <n v="0"/>
    <n v="0"/>
    <n v="3859597"/>
    <s v="Factura pendiente en programacion de pago"/>
    <x v="1"/>
    <n v="3780829"/>
    <n v="1222549335"/>
    <m/>
    <m/>
    <m/>
    <s v="Finalizada"/>
    <d v="2024-11-09T00:00:00"/>
    <d v="2024-12-04T00:00:00"/>
    <d v="2024-12-18T00:00:00"/>
    <m/>
    <n v="103"/>
    <x v="2"/>
    <n v="3938364"/>
    <n v="3938364"/>
    <n v="0"/>
    <n v="0"/>
    <n v="0"/>
    <n v="0"/>
    <n v="0"/>
    <n v="0"/>
    <m/>
    <m/>
    <m/>
    <s v="Yufrey Hernandez Truque"/>
    <n v="157535"/>
    <n v="3938364"/>
    <n v="0"/>
    <m/>
    <m/>
    <m/>
    <s v="Procedimientos terapéuticos ambulatorios"/>
    <m/>
    <s v="CMSSV-352"/>
    <n v="0"/>
    <n v="0"/>
    <n v="0"/>
    <n v="0"/>
    <n v="0"/>
    <n v="0"/>
    <n v="3859597"/>
    <n v="0"/>
    <n v="0"/>
    <n v="0"/>
    <m/>
    <m/>
    <m/>
    <m/>
    <n v="0"/>
  </r>
  <r>
    <n v="900169638"/>
    <x v="0"/>
    <s v="FE"/>
    <n v="142746"/>
    <s v="FE142746"/>
    <s v="'FE142746', "/>
    <x v="9"/>
    <n v="20250108"/>
    <n v="20250308"/>
    <n v="60"/>
    <n v="3859597"/>
    <n v="0"/>
    <n v="0"/>
    <n v="0"/>
    <n v="0"/>
    <n v="3859597"/>
    <s v="Factura pendiente en programacion de pago"/>
    <x v="1"/>
    <n v="3780829"/>
    <n v="1222573090"/>
    <m/>
    <m/>
    <m/>
    <s v="Finalizada"/>
    <d v="2025-01-08T00:00:00"/>
    <d v="2025-01-15T00:00:00"/>
    <d v="2025-01-22T00:00:00"/>
    <m/>
    <n v="68"/>
    <x v="3"/>
    <n v="3938364"/>
    <n v="3938364"/>
    <n v="0"/>
    <n v="0"/>
    <n v="0"/>
    <n v="0"/>
    <n v="0"/>
    <n v="0"/>
    <m/>
    <m/>
    <m/>
    <s v="Yufrey Hernandez Truque"/>
    <n v="157535"/>
    <n v="3938364"/>
    <n v="0"/>
    <m/>
    <m/>
    <m/>
    <s v="Procedimientos terapéuticos ambulatorios"/>
    <m/>
    <s v="CMSSV-352"/>
    <n v="0"/>
    <n v="0"/>
    <n v="0"/>
    <n v="0"/>
    <n v="0"/>
    <n v="0"/>
    <n v="3859597"/>
    <n v="0"/>
    <n v="0"/>
    <n v="0"/>
    <m/>
    <m/>
    <m/>
    <m/>
    <n v="0"/>
  </r>
  <r>
    <n v="900169638"/>
    <x v="0"/>
    <s v="FE"/>
    <n v="145954"/>
    <s v="FE145954"/>
    <s v="'FE145954', "/>
    <x v="10"/>
    <n v="20250212"/>
    <n v="20250412"/>
    <n v="60"/>
    <n v="3859597"/>
    <n v="0"/>
    <n v="0"/>
    <n v="0"/>
    <n v="0"/>
    <n v="3859597"/>
    <s v="Factura en proceso interno"/>
    <x v="1"/>
    <n v="3780829"/>
    <n v="1222577217"/>
    <m/>
    <m/>
    <m/>
    <s v="Finalizada"/>
    <d v="2025-02-12T00:00:00"/>
    <d v="2025-03-03T00:00:00"/>
    <d v="2025-03-26T00:00:00"/>
    <m/>
    <n v="5"/>
    <x v="0"/>
    <n v="3938364"/>
    <n v="3938364"/>
    <n v="0"/>
    <n v="0"/>
    <n v="0"/>
    <n v="0"/>
    <n v="0"/>
    <n v="0"/>
    <m/>
    <m/>
    <m/>
    <s v="Yufrey Hernandez Truque"/>
    <n v="157535"/>
    <n v="3938364"/>
    <n v="0"/>
    <m/>
    <m/>
    <m/>
    <m/>
    <m/>
    <s v="CMSSV-352"/>
    <n v="0"/>
    <n v="0"/>
    <n v="0"/>
    <n v="0"/>
    <n v="0"/>
    <n v="0"/>
    <n v="3859597"/>
    <n v="0"/>
    <n v="0"/>
    <n v="0"/>
    <m/>
    <m/>
    <m/>
    <m/>
    <n v="0"/>
  </r>
  <r>
    <n v="900169638"/>
    <x v="0"/>
    <s v="FE"/>
    <n v="139996"/>
    <s v="FE139996"/>
    <s v="'FE139996', "/>
    <x v="11"/>
    <n v="20241206"/>
    <n v="20250203"/>
    <n v="60"/>
    <n v="0"/>
    <n v="3735094"/>
    <n v="0"/>
    <n v="0"/>
    <n v="0"/>
    <n v="3735094"/>
    <s v="Factura pendiente en programacion de pago"/>
    <x v="1"/>
    <n v="3658867"/>
    <n v="1222572695"/>
    <m/>
    <m/>
    <m/>
    <s v="Finalizada"/>
    <d v="2024-12-06T00:00:00"/>
    <d v="2024-12-12T00:00:00"/>
    <d v="2024-12-16T00:00:00"/>
    <m/>
    <n v="105"/>
    <x v="2"/>
    <n v="3811320"/>
    <n v="3811320"/>
    <n v="0"/>
    <n v="0"/>
    <n v="0"/>
    <n v="0"/>
    <n v="0"/>
    <n v="0"/>
    <m/>
    <m/>
    <m/>
    <s v="Yufrey Hernandez Truque"/>
    <n v="152453"/>
    <n v="3811320"/>
    <n v="0"/>
    <m/>
    <m/>
    <m/>
    <s v="Procedimientos terapéuticos ambulatorios"/>
    <m/>
    <s v="CMSSV-352"/>
    <n v="0"/>
    <n v="0"/>
    <n v="0"/>
    <n v="0"/>
    <n v="0"/>
    <n v="0"/>
    <n v="3735094"/>
    <n v="0"/>
    <n v="0"/>
    <n v="0"/>
    <m/>
    <m/>
    <m/>
    <m/>
    <n v="0"/>
  </r>
  <r>
    <n v="900169638"/>
    <x v="0"/>
    <s v="FE"/>
    <n v="140008"/>
    <s v="FE140008"/>
    <s v="'FE140008', "/>
    <x v="12"/>
    <n v="20241206"/>
    <n v="20250203"/>
    <n v="60"/>
    <n v="0"/>
    <n v="3735094"/>
    <n v="0"/>
    <n v="0"/>
    <n v="0"/>
    <n v="3735094"/>
    <s v="Factura pendiente en programacion de pago"/>
    <x v="1"/>
    <n v="3658867"/>
    <n v="1222549330"/>
    <m/>
    <m/>
    <m/>
    <s v="Finalizada"/>
    <d v="2024-12-06T00:00:00"/>
    <d v="2024-12-12T00:00:00"/>
    <d v="2024-12-18T00:00:00"/>
    <m/>
    <n v="103"/>
    <x v="2"/>
    <n v="3811320"/>
    <n v="3811320"/>
    <n v="0"/>
    <n v="0"/>
    <n v="0"/>
    <n v="0"/>
    <n v="0"/>
    <n v="0"/>
    <m/>
    <m/>
    <m/>
    <s v="Yufrey Hernandez Truque"/>
    <n v="152453"/>
    <n v="3811320"/>
    <n v="0"/>
    <m/>
    <m/>
    <m/>
    <s v="Procedimientos terapéuticos ambulatorios"/>
    <m/>
    <s v="CMSSV-352"/>
    <n v="0"/>
    <n v="0"/>
    <n v="0"/>
    <n v="0"/>
    <n v="0"/>
    <n v="0"/>
    <n v="3735094"/>
    <n v="0"/>
    <n v="0"/>
    <n v="0"/>
    <m/>
    <m/>
    <m/>
    <m/>
    <n v="0"/>
  </r>
  <r>
    <n v="900169638"/>
    <x v="0"/>
    <s v="FE"/>
    <n v="124572"/>
    <s v="FE124572"/>
    <s v="'FE124572', "/>
    <x v="13"/>
    <n v="20240507"/>
    <n v="20240705"/>
    <n v="60"/>
    <n v="0"/>
    <n v="0"/>
    <n v="0"/>
    <n v="0"/>
    <n v="3735094"/>
    <n v="3735094"/>
    <s v="Factura pendiente en programacion de pago"/>
    <x v="1"/>
    <n v="3658867"/>
    <n v="1222560789"/>
    <m/>
    <m/>
    <m/>
    <s v="Finalizada"/>
    <d v="2024-05-07T00:00:00"/>
    <d v="2025-01-02T00:00:00"/>
    <d v="2025-01-25T00:00:00"/>
    <m/>
    <n v="65"/>
    <x v="3"/>
    <n v="3811320"/>
    <n v="3811320"/>
    <n v="0"/>
    <n v="0"/>
    <n v="0"/>
    <n v="0"/>
    <n v="0"/>
    <n v="0"/>
    <m/>
    <m/>
    <m/>
    <s v="Yufrey Hernandez Truque"/>
    <n v="152453"/>
    <n v="3811320"/>
    <n v="0"/>
    <m/>
    <m/>
    <m/>
    <s v="Procedimientos terapéuticos ambulatorios"/>
    <m/>
    <s v="CMSSV-352"/>
    <n v="0"/>
    <n v="0"/>
    <n v="0"/>
    <n v="0"/>
    <n v="0"/>
    <n v="0"/>
    <n v="3735094"/>
    <n v="0"/>
    <n v="0"/>
    <n v="0"/>
    <m/>
    <m/>
    <m/>
    <m/>
    <n v="0"/>
  </r>
  <r>
    <n v="900169638"/>
    <x v="0"/>
    <s v="FE"/>
    <n v="135577"/>
    <s v="FE135577"/>
    <s v="'FE135577', "/>
    <x v="14"/>
    <n v="20241007"/>
    <n v="20241205"/>
    <n v="60"/>
    <n v="0"/>
    <n v="0"/>
    <n v="3735094"/>
    <n v="0"/>
    <n v="0"/>
    <n v="3735094"/>
    <s v="Factura pendiente en programacion de pago"/>
    <x v="1"/>
    <n v="3658867"/>
    <n v="1222565579"/>
    <m/>
    <m/>
    <m/>
    <s v="Finalizada"/>
    <d v="2024-10-07T00:00:00"/>
    <d v="2025-02-03T00:00:00"/>
    <d v="2025-02-21T00:00:00"/>
    <m/>
    <n v="38"/>
    <x v="4"/>
    <n v="3811320"/>
    <n v="3811320"/>
    <n v="0"/>
    <n v="0"/>
    <n v="0"/>
    <n v="0"/>
    <n v="0"/>
    <n v="0"/>
    <m/>
    <m/>
    <m/>
    <s v="Yufrey Hernandez Truque"/>
    <n v="152453"/>
    <n v="3811320"/>
    <n v="0"/>
    <m/>
    <m/>
    <m/>
    <s v="Procedimientos terapéuticos ambulatorios"/>
    <m/>
    <s v="CMSSV-352"/>
    <n v="0"/>
    <n v="0"/>
    <n v="0"/>
    <n v="0"/>
    <n v="0"/>
    <n v="0"/>
    <n v="3735094"/>
    <n v="0"/>
    <n v="0"/>
    <n v="0"/>
    <m/>
    <m/>
    <m/>
    <m/>
    <n v="0"/>
  </r>
  <r>
    <n v="900169638"/>
    <x v="0"/>
    <s v="FE"/>
    <n v="133442"/>
    <s v="FE133442"/>
    <s v="'FE133442', "/>
    <x v="15"/>
    <n v="20240905"/>
    <n v="20241103"/>
    <n v="60"/>
    <n v="0"/>
    <n v="0"/>
    <n v="0"/>
    <n v="3610590"/>
    <n v="0"/>
    <n v="3610590"/>
    <s v="Factura pendiente en programacion de pago"/>
    <x v="1"/>
    <n v="3536905"/>
    <n v="1222568428"/>
    <m/>
    <m/>
    <m/>
    <s v="Finalizada"/>
    <d v="2024-09-05T00:00:00"/>
    <d v="2025-02-03T00:00:00"/>
    <d v="2025-02-28T00:00:00"/>
    <m/>
    <n v="31"/>
    <x v="4"/>
    <n v="3684276"/>
    <n v="3684276"/>
    <n v="0"/>
    <n v="0"/>
    <n v="0"/>
    <n v="0"/>
    <n v="0"/>
    <n v="0"/>
    <m/>
    <m/>
    <m/>
    <s v="Yufrey Hernandez Truque"/>
    <n v="147371"/>
    <n v="3684276"/>
    <n v="0"/>
    <m/>
    <m/>
    <m/>
    <s v="Procedimientos terapéuticos ambulatorios"/>
    <m/>
    <s v="CMSSV-352"/>
    <n v="0"/>
    <n v="0"/>
    <n v="0"/>
    <n v="0"/>
    <n v="0"/>
    <n v="0"/>
    <n v="3610590"/>
    <n v="0"/>
    <n v="0"/>
    <n v="0"/>
    <m/>
    <m/>
    <m/>
    <m/>
    <n v="0"/>
  </r>
  <r>
    <n v="900169638"/>
    <x v="0"/>
    <s v="FE"/>
    <n v="118946"/>
    <s v="FE118946"/>
    <s v="'FE118946', "/>
    <x v="16"/>
    <n v="20240210"/>
    <n v="20240409"/>
    <n v="60"/>
    <n v="0"/>
    <n v="0"/>
    <n v="0"/>
    <n v="0"/>
    <n v="3444849"/>
    <n v="3444849"/>
    <s v="Factura en proceso interno"/>
    <x v="1"/>
    <n v="3401760"/>
    <n v="1222577219"/>
    <m/>
    <m/>
    <m/>
    <s v="Finalizada"/>
    <d v="2024-02-10T00:00:00"/>
    <d v="2025-03-13T00:00:00"/>
    <d v="2025-03-26T00:00:00"/>
    <m/>
    <n v="5"/>
    <x v="0"/>
    <n v="3515152"/>
    <n v="3515152"/>
    <n v="0"/>
    <n v="0"/>
    <n v="113392"/>
    <n v="0"/>
    <n v="0"/>
    <n v="0"/>
    <m/>
    <m/>
    <m/>
    <s v="Yufrey Hernandez Truque"/>
    <n v="0"/>
    <n v="3401760"/>
    <n v="0"/>
    <m/>
    <m/>
    <m/>
    <s v="Procedimientos terapéuticos ambulatorios"/>
    <m/>
    <s v="CMSSV-352"/>
    <n v="0"/>
    <n v="0"/>
    <n v="0"/>
    <n v="0"/>
    <n v="0"/>
    <n v="0"/>
    <n v="3444849"/>
    <n v="0"/>
    <n v="0"/>
    <n v="0"/>
    <m/>
    <m/>
    <m/>
    <m/>
    <n v="0"/>
  </r>
  <r>
    <n v="900169638"/>
    <x v="0"/>
    <s v="FE"/>
    <n v="127246"/>
    <s v="FE127246"/>
    <s v="'FE127246', "/>
    <x v="17"/>
    <n v="20240607"/>
    <n v="20240805"/>
    <n v="60"/>
    <n v="0"/>
    <n v="0"/>
    <n v="0"/>
    <n v="0"/>
    <n v="3237081"/>
    <n v="3237081"/>
    <s v="Factura pendiente en programacion de pago"/>
    <x v="1"/>
    <n v="3171018"/>
    <n v="1222560791"/>
    <m/>
    <m/>
    <m/>
    <s v="Finalizada"/>
    <d v="2024-06-07T00:00:00"/>
    <d v="2025-01-02T00:00:00"/>
    <d v="2025-01-25T00:00:00"/>
    <m/>
    <n v="65"/>
    <x v="3"/>
    <n v="3303144"/>
    <n v="3303144"/>
    <n v="0"/>
    <n v="0"/>
    <n v="0"/>
    <n v="0"/>
    <n v="0"/>
    <n v="0"/>
    <m/>
    <m/>
    <m/>
    <s v="Yufrey Hernandez Truque"/>
    <n v="132126"/>
    <n v="3303144"/>
    <n v="0"/>
    <m/>
    <m/>
    <m/>
    <s v="Procedimientos terapéuticos ambulatorios"/>
    <m/>
    <s v="CMSSV-352"/>
    <n v="0"/>
    <n v="0"/>
    <n v="0"/>
    <n v="0"/>
    <n v="0"/>
    <n v="0"/>
    <n v="3237081"/>
    <n v="0"/>
    <n v="0"/>
    <n v="0"/>
    <m/>
    <m/>
    <m/>
    <m/>
    <n v="0"/>
  </r>
  <r>
    <n v="900169638"/>
    <x v="0"/>
    <s v="FE"/>
    <n v="112306"/>
    <s v="FE112306"/>
    <s v="'FE112306', "/>
    <x v="18"/>
    <n v="20231130"/>
    <n v="20240128"/>
    <n v="60"/>
    <n v="0"/>
    <n v="0"/>
    <n v="0"/>
    <n v="0"/>
    <n v="3222601"/>
    <n v="3222601"/>
    <s v="Factura pendiente en programacion de pago"/>
    <x v="1"/>
    <n v="3156833"/>
    <n v="1222560797"/>
    <m/>
    <m/>
    <m/>
    <s v="Finalizada"/>
    <d v="2023-11-30T00:00:00"/>
    <d v="2025-01-02T00:00:00"/>
    <d v="2025-01-25T00:00:00"/>
    <m/>
    <n v="65"/>
    <x v="3"/>
    <n v="3288368"/>
    <n v="3288368"/>
    <n v="0"/>
    <n v="0"/>
    <n v="0"/>
    <n v="0"/>
    <n v="0"/>
    <n v="0"/>
    <m/>
    <m/>
    <m/>
    <s v="Yufrey Hernandez Truque"/>
    <n v="131535"/>
    <n v="3288368"/>
    <n v="0"/>
    <m/>
    <m/>
    <m/>
    <s v="Procedimientos terapéuticos ambulatorios"/>
    <m/>
    <s v="CMSSV-352"/>
    <n v="0"/>
    <n v="0"/>
    <n v="0"/>
    <n v="0"/>
    <n v="0"/>
    <n v="0"/>
    <n v="3222601"/>
    <n v="0"/>
    <n v="0"/>
    <n v="0"/>
    <m/>
    <m/>
    <m/>
    <m/>
    <n v="0"/>
  </r>
  <r>
    <n v="900169638"/>
    <x v="0"/>
    <s v="FE"/>
    <n v="120428"/>
    <s v="FE120428"/>
    <s v="'FE120428', "/>
    <x v="19"/>
    <n v="20240309"/>
    <n v="20240507"/>
    <n v="60"/>
    <n v="0"/>
    <n v="0"/>
    <n v="0"/>
    <n v="0"/>
    <n v="2490062"/>
    <n v="2490062"/>
    <s v="Factura pendiente en programacion de pago"/>
    <x v="1"/>
    <n v="2439245"/>
    <n v="1222560793"/>
    <m/>
    <m/>
    <m/>
    <s v="Finalizada"/>
    <d v="2024-03-09T00:00:00"/>
    <d v="2025-01-02T00:00:00"/>
    <d v="2025-01-25T00:00:00"/>
    <m/>
    <n v="65"/>
    <x v="3"/>
    <n v="2540880"/>
    <n v="2540880"/>
    <n v="0"/>
    <n v="0"/>
    <n v="0"/>
    <n v="0"/>
    <n v="0"/>
    <n v="0"/>
    <m/>
    <m/>
    <m/>
    <s v="Yufrey Hernandez Truque"/>
    <n v="101635"/>
    <n v="2540880"/>
    <n v="0"/>
    <m/>
    <m/>
    <m/>
    <s v="Procedimientos terapéuticos ambulatorios"/>
    <m/>
    <s v="CMSSV-352"/>
    <n v="0"/>
    <n v="0"/>
    <n v="0"/>
    <n v="0"/>
    <n v="0"/>
    <n v="0"/>
    <n v="2490062"/>
    <n v="0"/>
    <n v="0"/>
    <n v="0"/>
    <m/>
    <m/>
    <m/>
    <m/>
    <n v="0"/>
  </r>
  <r>
    <n v="900169638"/>
    <x v="0"/>
    <s v="FE"/>
    <n v="139969"/>
    <s v="FE139969"/>
    <s v="'FE139969', "/>
    <x v="20"/>
    <n v="20241205"/>
    <n v="20250202"/>
    <n v="60"/>
    <n v="0"/>
    <n v="2477266"/>
    <n v="0"/>
    <n v="0"/>
    <n v="0"/>
    <n v="2477266"/>
    <s v="Factura pendiente en programacion de pago"/>
    <x v="1"/>
    <n v="2477265"/>
    <n v="1222572696"/>
    <m/>
    <m/>
    <m/>
    <s v="Finalizada"/>
    <d v="2024-12-05T00:00:00"/>
    <d v="2024-12-12T00:00:00"/>
    <d v="2024-12-16T00:00:00"/>
    <m/>
    <n v="105"/>
    <x v="2"/>
    <n v="2527822"/>
    <n v="2527822"/>
    <n v="0"/>
    <n v="0"/>
    <n v="0"/>
    <n v="0"/>
    <n v="0"/>
    <n v="0"/>
    <m/>
    <m/>
    <m/>
    <s v="Yufrey Hernandez Truque"/>
    <n v="50557"/>
    <n v="2527822"/>
    <n v="0"/>
    <m/>
    <m/>
    <m/>
    <s v="Procedimientos terapéuticos ambulatorios"/>
    <m/>
    <s v="CMSSV-352"/>
    <n v="0"/>
    <n v="0"/>
    <n v="0"/>
    <n v="0"/>
    <n v="0"/>
    <n v="0"/>
    <n v="2477266"/>
    <n v="0"/>
    <n v="0"/>
    <n v="0"/>
    <m/>
    <m/>
    <m/>
    <m/>
    <n v="0"/>
  </r>
  <r>
    <n v="900169638"/>
    <x v="0"/>
    <s v="FE"/>
    <n v="114984"/>
    <s v="FE114984"/>
    <s v="'FE114984', "/>
    <x v="21"/>
    <n v="20231231"/>
    <n v="20240228"/>
    <n v="60"/>
    <n v="0"/>
    <n v="0"/>
    <n v="0"/>
    <n v="0"/>
    <n v="2333607"/>
    <n v="2333607"/>
    <s v="Factura en proceso interno"/>
    <x v="1"/>
    <n v="0"/>
    <m/>
    <m/>
    <m/>
    <m/>
    <s v="Finalizada"/>
    <d v="2023-12-31T00:00:00"/>
    <d v="2025-03-14T00:00:00"/>
    <d v="2025-03-26T00:00:00"/>
    <m/>
    <n v="5"/>
    <x v="0"/>
    <n v="2381232"/>
    <n v="2381232"/>
    <n v="0"/>
    <n v="0"/>
    <n v="793296"/>
    <n v="0"/>
    <n v="0"/>
    <n v="0"/>
    <m/>
    <m/>
    <m/>
    <s v="Yufrey Hernandez Truque"/>
    <n v="0"/>
    <n v="1587936"/>
    <n v="0"/>
    <m/>
    <m/>
    <m/>
    <s v="Procedimientos terapéuticos ambulatorios"/>
    <m/>
    <s v="CMSSV-352"/>
    <n v="0"/>
    <n v="0"/>
    <n v="0"/>
    <n v="0"/>
    <n v="0"/>
    <n v="0"/>
    <n v="2333607"/>
    <n v="0"/>
    <n v="0"/>
    <n v="0"/>
    <m/>
    <m/>
    <m/>
    <m/>
    <n v="0"/>
  </r>
  <r>
    <n v="900169638"/>
    <x v="0"/>
    <s v="FE"/>
    <n v="127244"/>
    <s v="FE127244"/>
    <s v="'FE127244', "/>
    <x v="22"/>
    <n v="20240607"/>
    <n v="20240805"/>
    <n v="60"/>
    <n v="0"/>
    <n v="0"/>
    <n v="0"/>
    <n v="0"/>
    <n v="1909589"/>
    <n v="1909589"/>
    <s v="Factura en proceso interno"/>
    <x v="1"/>
    <n v="1909589"/>
    <n v="1222577225"/>
    <m/>
    <m/>
    <m/>
    <s v="Finalizada"/>
    <d v="2024-06-07T00:00:00"/>
    <d v="2025-03-13T00:00:00"/>
    <d v="2025-03-26T00:00:00"/>
    <m/>
    <n v="5"/>
    <x v="0"/>
    <n v="1948560"/>
    <n v="1948560"/>
    <n v="0"/>
    <n v="0"/>
    <n v="0"/>
    <n v="0"/>
    <n v="0"/>
    <n v="0"/>
    <m/>
    <m/>
    <m/>
    <s v="Yufrey Hernandez Truque"/>
    <n v="38971"/>
    <n v="1948560"/>
    <n v="0"/>
    <m/>
    <m/>
    <m/>
    <s v="Procedimientos terapéuticos ambulatorios"/>
    <m/>
    <s v="CMSSV-352"/>
    <n v="0"/>
    <n v="0"/>
    <n v="0"/>
    <n v="0"/>
    <n v="0"/>
    <n v="0"/>
    <n v="1909589"/>
    <n v="0"/>
    <n v="0"/>
    <n v="0"/>
    <m/>
    <m/>
    <m/>
    <m/>
    <n v="0"/>
  </r>
  <r>
    <n v="900169638"/>
    <x v="0"/>
    <s v="FE"/>
    <n v="138671"/>
    <s v="FE138671"/>
    <s v="'FE138671', "/>
    <x v="23"/>
    <n v="20241109"/>
    <n v="20250107"/>
    <n v="60"/>
    <n v="0"/>
    <n v="1826563"/>
    <n v="0"/>
    <n v="0"/>
    <n v="0"/>
    <n v="1826563"/>
    <s v="Factura pendiente en programacion de pago"/>
    <x v="1"/>
    <n v="1826563"/>
    <n v="1222550524"/>
    <m/>
    <m/>
    <m/>
    <s v="Finalizada"/>
    <d v="2024-11-09T00:00:00"/>
    <d v="2024-12-02T00:00:00"/>
    <d v="2024-12-18T00:00:00"/>
    <m/>
    <n v="103"/>
    <x v="2"/>
    <n v="1863840"/>
    <n v="1863840"/>
    <n v="0"/>
    <n v="0"/>
    <n v="0"/>
    <n v="0"/>
    <n v="0"/>
    <n v="0"/>
    <m/>
    <m/>
    <m/>
    <s v="Yufrey Hernandez Truque"/>
    <n v="37277"/>
    <n v="1863840"/>
    <n v="0"/>
    <m/>
    <m/>
    <m/>
    <s v="Procedimientos terapéuticos ambulatorios"/>
    <m/>
    <s v="CMSSV-352"/>
    <n v="0"/>
    <n v="0"/>
    <n v="0"/>
    <n v="0"/>
    <n v="0"/>
    <n v="0"/>
    <n v="1826563"/>
    <n v="0"/>
    <n v="0"/>
    <n v="0"/>
    <m/>
    <m/>
    <m/>
    <m/>
    <n v="0"/>
  </r>
  <r>
    <n v="900169638"/>
    <x v="0"/>
    <s v="FE"/>
    <n v="140006"/>
    <s v="FE140006"/>
    <s v="'FE140006', "/>
    <x v="24"/>
    <n v="20241206"/>
    <n v="20250203"/>
    <n v="60"/>
    <n v="0"/>
    <n v="1743538"/>
    <n v="0"/>
    <n v="0"/>
    <n v="0"/>
    <n v="1743538"/>
    <s v="Factura pendiente en programacion de pago"/>
    <x v="1"/>
    <n v="1743538"/>
    <n v="1222558372"/>
    <m/>
    <m/>
    <m/>
    <s v="Finalizada"/>
    <d v="2024-12-06T00:00:00"/>
    <d v="2024-12-12T00:00:00"/>
    <d v="2024-12-18T00:00:00"/>
    <m/>
    <n v="103"/>
    <x v="2"/>
    <n v="1779120"/>
    <n v="1779120"/>
    <n v="0"/>
    <n v="0"/>
    <n v="0"/>
    <n v="0"/>
    <n v="0"/>
    <n v="0"/>
    <m/>
    <m/>
    <m/>
    <s v="Yufrey Hernandez Truque"/>
    <n v="35582"/>
    <n v="1779120"/>
    <n v="0"/>
    <m/>
    <m/>
    <m/>
    <s v="Procedimientos terapéuticos ambulatorios"/>
    <m/>
    <s v="CMSSV-352"/>
    <n v="0"/>
    <n v="0"/>
    <n v="0"/>
    <n v="0"/>
    <n v="0"/>
    <n v="0"/>
    <n v="1743538"/>
    <n v="0"/>
    <n v="0"/>
    <n v="0"/>
    <m/>
    <m/>
    <m/>
    <m/>
    <n v="0"/>
  </r>
  <r>
    <n v="900169638"/>
    <x v="0"/>
    <s v="FE"/>
    <n v="129131"/>
    <s v="FE129131"/>
    <s v="'FE129131', "/>
    <x v="25"/>
    <n v="20240705"/>
    <n v="20240902"/>
    <n v="60"/>
    <n v="0"/>
    <n v="0"/>
    <n v="0"/>
    <n v="1660512"/>
    <n v="0"/>
    <n v="1660512"/>
    <s v="Factura pendiente en programacion de pago"/>
    <x v="1"/>
    <n v="1660512"/>
    <n v="1222573150"/>
    <m/>
    <m/>
    <m/>
    <s v="Finalizada"/>
    <d v="2024-07-05T00:00:00"/>
    <d v="2025-01-02T00:00:00"/>
    <d v="2025-01-25T00:00:00"/>
    <m/>
    <n v="65"/>
    <x v="3"/>
    <n v="1694400"/>
    <n v="1694400"/>
    <n v="0"/>
    <n v="0"/>
    <n v="0"/>
    <n v="0"/>
    <n v="0"/>
    <n v="0"/>
    <m/>
    <m/>
    <m/>
    <s v="Yufrey Hernandez Truque"/>
    <n v="33888"/>
    <n v="1694400"/>
    <n v="0"/>
    <m/>
    <m/>
    <m/>
    <s v="Procedimientos terapéuticos ambulatorios"/>
    <m/>
    <s v="CMSSV-352"/>
    <n v="0"/>
    <n v="0"/>
    <n v="0"/>
    <n v="0"/>
    <n v="0"/>
    <n v="0"/>
    <n v="1660512"/>
    <n v="0"/>
    <n v="0"/>
    <n v="0"/>
    <m/>
    <m/>
    <m/>
    <m/>
    <n v="0"/>
  </r>
  <r>
    <n v="900169638"/>
    <x v="0"/>
    <s v="FE"/>
    <n v="144931"/>
    <s v="FE144931"/>
    <s v="'FE144931', "/>
    <x v="26"/>
    <n v="20250206"/>
    <n v="20250406"/>
    <n v="60"/>
    <n v="1657334"/>
    <n v="0"/>
    <n v="0"/>
    <n v="0"/>
    <n v="0"/>
    <n v="1657334"/>
    <s v="Factura en proceso interno"/>
    <x v="0"/>
    <n v="1518533"/>
    <n v="1222578783"/>
    <m/>
    <m/>
    <m/>
    <s v="Para respuesta prestador"/>
    <d v="2025-02-06T00:00:00"/>
    <d v="2025-03-03T00:00:00"/>
    <d v="2025-03-31T00:00:00"/>
    <m/>
    <n v="0"/>
    <x v="5"/>
    <n v="1691157"/>
    <n v="1691157"/>
    <n v="0"/>
    <n v="0"/>
    <n v="0"/>
    <n v="141634"/>
    <n v="0"/>
    <n v="0"/>
    <m/>
    <m/>
    <s v="se realiza objecion por coopago no descontado de la factura por valor de $141634 usuario debia cancelar "/>
    <s v="Yufrey Hernandez Truque"/>
    <n v="30990"/>
    <n v="1549523"/>
    <n v="141634"/>
    <s v="GLOSA"/>
    <s v="se realiza objecion por coopago no descontado de la factura por valor de $141634 usuario debia cancelar"/>
    <s v="TARIFA"/>
    <s v="Procedimientos terapéuticos ambulatorios"/>
    <s v="Ambulatorio"/>
    <s v="CMSSV-352"/>
    <n v="0"/>
    <n v="0"/>
    <n v="0"/>
    <n v="0"/>
    <n v="0"/>
    <n v="0"/>
    <n v="1657334"/>
    <n v="0"/>
    <n v="0"/>
    <n v="0"/>
    <m/>
    <m/>
    <m/>
    <m/>
    <n v="0"/>
  </r>
  <r>
    <n v="900169638"/>
    <x v="0"/>
    <s v="FE"/>
    <n v="144888"/>
    <s v="FE144888"/>
    <s v="'FE144888', "/>
    <x v="27"/>
    <n v="20250206"/>
    <n v="20250406"/>
    <n v="60"/>
    <n v="1636165"/>
    <n v="0"/>
    <n v="0"/>
    <n v="0"/>
    <n v="0"/>
    <n v="1636165"/>
    <s v="Factura en proceso interno"/>
    <x v="1"/>
    <n v="0"/>
    <m/>
    <m/>
    <m/>
    <m/>
    <s v="Finalizada"/>
    <d v="2025-02-06T00:00:00"/>
    <d v="2025-03-03T00:00:00"/>
    <d v="2025-03-27T00:00:00"/>
    <m/>
    <n v="4"/>
    <x v="0"/>
    <n v="1669556"/>
    <n v="1669556"/>
    <n v="0"/>
    <n v="0"/>
    <n v="0"/>
    <n v="0"/>
    <n v="0"/>
    <n v="0"/>
    <m/>
    <m/>
    <m/>
    <s v="Yufrey Hernandez Truque"/>
    <n v="33392"/>
    <n v="1669556"/>
    <n v="0"/>
    <m/>
    <m/>
    <m/>
    <s v="Procedimientos terapéuticos ambulatorios"/>
    <m/>
    <s v="CMSSV-352"/>
    <n v="0"/>
    <n v="0"/>
    <n v="0"/>
    <n v="0"/>
    <n v="0"/>
    <n v="0"/>
    <n v="1636165"/>
    <n v="0"/>
    <n v="0"/>
    <n v="0"/>
    <m/>
    <m/>
    <m/>
    <m/>
    <n v="0"/>
  </r>
  <r>
    <n v="900169638"/>
    <x v="0"/>
    <s v="FE"/>
    <n v="93893"/>
    <s v="FE93893"/>
    <s v="'FE93893', "/>
    <x v="28"/>
    <n v="20230629"/>
    <n v="20230827"/>
    <n v="60"/>
    <n v="0"/>
    <n v="0"/>
    <n v="0"/>
    <n v="0"/>
    <n v="1405410"/>
    <n v="1405410"/>
    <s v="Factura pendiente en programacion de pago"/>
    <x v="1"/>
    <n v="1405410"/>
    <n v="1222564691"/>
    <m/>
    <m/>
    <m/>
    <s v="Finalizada"/>
    <d v="2023-06-29T00:00:00"/>
    <d v="2025-02-03T00:00:00"/>
    <d v="2025-02-17T00:00:00"/>
    <m/>
    <n v="42"/>
    <x v="4"/>
    <n v="1434092"/>
    <n v="1434092"/>
    <n v="0"/>
    <n v="0"/>
    <n v="0"/>
    <n v="0"/>
    <n v="0"/>
    <n v="0"/>
    <m/>
    <m/>
    <m/>
    <s v="Yufrey Hernandez Truque"/>
    <n v="28682"/>
    <n v="1434092"/>
    <n v="0"/>
    <m/>
    <m/>
    <m/>
    <m/>
    <m/>
    <s v="CMSSV-352"/>
    <n v="0"/>
    <n v="0"/>
    <n v="0"/>
    <n v="0"/>
    <n v="0"/>
    <n v="0"/>
    <n v="1405410"/>
    <n v="0"/>
    <n v="0"/>
    <n v="0"/>
    <m/>
    <m/>
    <m/>
    <m/>
    <n v="0"/>
  </r>
  <r>
    <n v="900169638"/>
    <x v="0"/>
    <s v="FE"/>
    <n v="102647"/>
    <s v="FE102647"/>
    <s v="'FE102647', "/>
    <x v="29"/>
    <n v="20230731"/>
    <n v="20230928"/>
    <n v="60"/>
    <n v="0"/>
    <n v="0"/>
    <n v="0"/>
    <n v="0"/>
    <n v="1341528"/>
    <n v="1341528"/>
    <s v="Factura pendiente en programacion de pago"/>
    <x v="1"/>
    <n v="1341528"/>
    <n v="1222560101"/>
    <m/>
    <m/>
    <m/>
    <s v="Finalizada"/>
    <d v="2023-07-31T00:00:00"/>
    <d v="2025-01-02T00:00:00"/>
    <d v="2025-01-22T00:00:00"/>
    <m/>
    <n v="68"/>
    <x v="3"/>
    <n v="1368906"/>
    <n v="1368906"/>
    <n v="0"/>
    <n v="0"/>
    <n v="0"/>
    <n v="0"/>
    <n v="0"/>
    <n v="0"/>
    <m/>
    <m/>
    <m/>
    <s v="Yufrey Hernandez Truque"/>
    <n v="27378"/>
    <n v="1368906"/>
    <n v="0"/>
    <m/>
    <m/>
    <m/>
    <s v="Procedimientos terapéuticos ambulatorios"/>
    <m/>
    <s v="CMSSV-352"/>
    <n v="0"/>
    <n v="0"/>
    <n v="0"/>
    <n v="0"/>
    <n v="0"/>
    <n v="0"/>
    <n v="1341528"/>
    <n v="0"/>
    <n v="0"/>
    <n v="0"/>
    <m/>
    <m/>
    <m/>
    <m/>
    <n v="0"/>
  </r>
  <r>
    <n v="900169638"/>
    <x v="0"/>
    <s v="FE"/>
    <n v="107080"/>
    <s v="FE107080"/>
    <s v="'FE107080', "/>
    <x v="30"/>
    <n v="20230930"/>
    <n v="20231128"/>
    <n v="60"/>
    <n v="0"/>
    <n v="0"/>
    <n v="0"/>
    <n v="0"/>
    <n v="1085999"/>
    <n v="1085999"/>
    <s v="Factura pendiente en programacion de pago"/>
    <x v="1"/>
    <n v="1085999"/>
    <n v="1222568419"/>
    <m/>
    <m/>
    <m/>
    <s v="Finalizada"/>
    <d v="2023-09-30T00:00:00"/>
    <d v="2025-02-03T00:00:00"/>
    <d v="2025-02-28T00:00:00"/>
    <m/>
    <n v="31"/>
    <x v="4"/>
    <n v="1108162"/>
    <n v="1108162"/>
    <n v="0"/>
    <n v="0"/>
    <n v="0"/>
    <n v="0"/>
    <n v="0"/>
    <n v="0"/>
    <m/>
    <m/>
    <m/>
    <s v="Yufrey Hernandez Truque"/>
    <n v="22163"/>
    <n v="1108162"/>
    <n v="0"/>
    <m/>
    <m/>
    <m/>
    <s v="Procedimientos terapéuticos ambulatorios"/>
    <m/>
    <s v="CMSSV-352"/>
    <n v="0"/>
    <n v="0"/>
    <n v="0"/>
    <n v="0"/>
    <n v="0"/>
    <n v="0"/>
    <n v="1085999"/>
    <n v="0"/>
    <n v="0"/>
    <n v="0"/>
    <m/>
    <m/>
    <m/>
    <m/>
    <n v="0"/>
  </r>
  <r>
    <n v="900169638"/>
    <x v="0"/>
    <s v="FE"/>
    <n v="144896"/>
    <s v="FE144896"/>
    <s v="'FE144896', "/>
    <x v="31"/>
    <n v="20250206"/>
    <n v="20250406"/>
    <n v="60"/>
    <n v="995637"/>
    <n v="0"/>
    <n v="0"/>
    <n v="0"/>
    <n v="0"/>
    <n v="995637"/>
    <s v="Factura pendiente en programacion de pago - Glosa por contestar IPS"/>
    <x v="0"/>
    <n v="978218"/>
    <n v="1222575937"/>
    <m/>
    <m/>
    <m/>
    <s v="Para respuesta prestador"/>
    <d v="2025-02-06T00:00:00"/>
    <d v="2025-03-03T00:00:00"/>
    <d v="2025-03-17T00:00:00"/>
    <m/>
    <n v="14"/>
    <x v="0"/>
    <n v="1015956"/>
    <n v="1015956"/>
    <n v="0"/>
    <n v="0"/>
    <n v="0"/>
    <n v="17774"/>
    <n v="0"/>
    <n v="0"/>
    <m/>
    <m/>
    <s v="facturacion se realiza  objecion por mayor valor cobrado cups 869600-38  ; CURACIÓN DE LESIÓN EN PIEL O TEJIDO CELULAR SUBCUTÁNEO SOD  la autorizacion 122300743869 se genero para curacion . se objeta la diferencia $17774"/>
    <s v="Yufrey Hernandez Truque"/>
    <n v="19964"/>
    <n v="998182"/>
    <n v="17774"/>
    <s v="GLOSA"/>
    <s v="facturacion se realiza objecion por mayor valor cobrado cups 869600-38 ; CURACIÓN DE LESIÓN EN PIEL O TEJIDO CELULAR SUBCUTÁNEO SOD la autorizacion 122300743869 se genero para curacion . se objeta la diferencia $17774"/>
    <s v="FACTURACION"/>
    <s v="Procedimientos terapéuticos ambulatorios"/>
    <s v="Ambulatorio"/>
    <s v="CMSSV-352"/>
    <n v="0"/>
    <n v="0"/>
    <n v="0"/>
    <n v="0"/>
    <n v="0"/>
    <n v="0"/>
    <n v="995637"/>
    <n v="0"/>
    <n v="0"/>
    <n v="0"/>
    <m/>
    <m/>
    <m/>
    <m/>
    <n v="0"/>
  </r>
  <r>
    <n v="900169638"/>
    <x v="0"/>
    <s v="FE"/>
    <n v="120079"/>
    <s v="FE120079"/>
    <s v="'FE120079', "/>
    <x v="32"/>
    <n v="20240307"/>
    <n v="20240505"/>
    <n v="60"/>
    <n v="0"/>
    <n v="0"/>
    <n v="0"/>
    <n v="0"/>
    <n v="970549"/>
    <n v="970549"/>
    <s v="Factura pendiente en programacion de pago"/>
    <x v="1"/>
    <n v="950742"/>
    <n v="1913454442"/>
    <m/>
    <m/>
    <m/>
    <s v="Finalizada"/>
    <d v="2024-03-07T00:00:00"/>
    <d v="2024-03-15T00:00:00"/>
    <d v="2025-01-08T00:00:00"/>
    <m/>
    <n v="82"/>
    <x v="3"/>
    <n v="3557232"/>
    <n v="990356"/>
    <n v="0"/>
    <n v="0"/>
    <n v="0"/>
    <n v="0"/>
    <n v="0"/>
    <n v="0"/>
    <m/>
    <m/>
    <s v="SE LEVANTA GLOSA POR PARTE DE LA EPS, SE VALIDA TARIFA DEL SERVICIO FACTURA EN CONTRATACIONES POR $ 27.043 CUPS 890105 |SE LEVANTA GLOSA, IPS ANEXA CARTA DE EXONERACION DE COPAGO O CUOTA MODERADORA"/>
    <s v="Elizabeth Fernandez Chilito"/>
    <n v="39614"/>
    <n v="990356"/>
    <n v="0"/>
    <m/>
    <m/>
    <m/>
    <s v="Procedimientos terapéuticos ambulatorios"/>
    <m/>
    <s v="CMSSV-352"/>
    <n v="0"/>
    <n v="0"/>
    <n v="0"/>
    <n v="0"/>
    <n v="0"/>
    <n v="0"/>
    <n v="970549"/>
    <n v="0"/>
    <n v="0"/>
    <n v="2515538"/>
    <m/>
    <n v="2201520127"/>
    <d v="2024-06-17T00:00:00"/>
    <s v="(en blanco)"/>
    <n v="28483889"/>
  </r>
  <r>
    <n v="900169638"/>
    <x v="0"/>
    <s v="FE"/>
    <n v="144703"/>
    <s v="FE144703"/>
    <s v="'FE144703', "/>
    <x v="33"/>
    <n v="20250130"/>
    <n v="20250330"/>
    <n v="60"/>
    <n v="848566"/>
    <n v="0"/>
    <n v="0"/>
    <n v="0"/>
    <n v="0"/>
    <n v="848566"/>
    <s v="Factura en proceso interno"/>
    <x v="1"/>
    <n v="848566"/>
    <n v="1222577120"/>
    <m/>
    <m/>
    <m/>
    <s v="Finalizada"/>
    <d v="2025-01-30T00:00:00"/>
    <d v="2025-03-03T00:00:00"/>
    <d v="2025-03-26T00:00:00"/>
    <m/>
    <n v="5"/>
    <x v="0"/>
    <n v="865884"/>
    <n v="865884"/>
    <n v="0"/>
    <n v="0"/>
    <n v="0"/>
    <n v="0"/>
    <n v="0"/>
    <n v="0"/>
    <m/>
    <m/>
    <m/>
    <s v="Yufrey Hernandez Truque"/>
    <n v="17318"/>
    <n v="865884"/>
    <n v="0"/>
    <m/>
    <m/>
    <m/>
    <s v="Procedimientos terapéuticos ambulatorios"/>
    <m/>
    <s v="CMSSV-352"/>
    <n v="0"/>
    <n v="0"/>
    <n v="0"/>
    <n v="0"/>
    <n v="0"/>
    <n v="0"/>
    <n v="848566"/>
    <n v="0"/>
    <n v="0"/>
    <n v="0"/>
    <m/>
    <m/>
    <m/>
    <m/>
    <n v="0"/>
  </r>
  <r>
    <n v="900169638"/>
    <x v="0"/>
    <s v="FE"/>
    <n v="120077"/>
    <s v="FE120077"/>
    <s v="'FE120077', "/>
    <x v="34"/>
    <n v="20240307"/>
    <n v="20240505"/>
    <n v="60"/>
    <n v="0"/>
    <n v="0"/>
    <n v="0"/>
    <n v="0"/>
    <n v="842803"/>
    <n v="842803"/>
    <s v="Factura pendiente en programacion de pago"/>
    <x v="1"/>
    <n v="834886"/>
    <n v="1913454443"/>
    <m/>
    <m/>
    <m/>
    <s v="Finalizada"/>
    <d v="2024-03-07T00:00:00"/>
    <d v="2024-03-15T00:00:00"/>
    <d v="2025-01-08T00:00:00"/>
    <m/>
    <n v="82"/>
    <x v="3"/>
    <n v="8172732"/>
    <n v="860004"/>
    <n v="0"/>
    <n v="0"/>
    <n v="0"/>
    <n v="0"/>
    <n v="0"/>
    <n v="0"/>
    <m/>
    <m/>
    <s v="SE LEVANTA GLOSA POR PARTE DE LA EPS, SE VALIDA TARIFA DEL SERVICIO FACTURA EN CONTRATACIONES POR $ 127.044 CUPS 890105. |SE LEVANTA GLOSA POR PARTE DE LA EPS, SE VALIDA TARIFA DEL SERVICIO FACTURA EN CONTRATACIONES POR $ 127.044 CUPS 890105|SE LEVANTA GLOSA POR PARTE DE LA EPS, SE VALIDA TARIFA DEL SERVICIO FACTURA EN CONTRATACIONES POR $ 27.043 CUPS .890112 |SE LEVANTA GLOSA POR PARTE DE LA EPS, SE VALIDA TARIFA DEL SERVICIO FACTURA EN CONTRATACIONES POR $ 27.043 CUPS 890101 "/>
    <s v="Elizabeth Fernandez Chilito"/>
    <n v="25118"/>
    <n v="860004"/>
    <n v="0"/>
    <m/>
    <m/>
    <m/>
    <s v="Procedimientos terapéuticos ambulatorios"/>
    <m/>
    <s v="CMSSV-352"/>
    <n v="0"/>
    <n v="0"/>
    <n v="0"/>
    <n v="0"/>
    <n v="0"/>
    <n v="0"/>
    <n v="842803"/>
    <n v="0"/>
    <n v="0"/>
    <n v="7166474"/>
    <m/>
    <n v="2201520127"/>
    <d v="2024-06-17T00:00:00"/>
    <s v="(en blanco)"/>
    <n v="28483889"/>
  </r>
  <r>
    <n v="900169638"/>
    <x v="0"/>
    <s v="FE"/>
    <n v="106620"/>
    <s v="FE106620"/>
    <s v="'FE106620', "/>
    <x v="35"/>
    <n v="20230930"/>
    <n v="20231128"/>
    <n v="60"/>
    <n v="0"/>
    <n v="0"/>
    <n v="0"/>
    <n v="0"/>
    <n v="750713"/>
    <n v="750713"/>
    <s v="Factura pendiente en programacion de pago"/>
    <x v="1"/>
    <n v="750714"/>
    <n v="1222576141"/>
    <m/>
    <m/>
    <m/>
    <s v="Finalizada"/>
    <d v="2023-09-30T00:00:00"/>
    <d v="2025-03-12T00:00:00"/>
    <d v="2025-03-20T00:00:00"/>
    <m/>
    <n v="11"/>
    <x v="0"/>
    <n v="766034"/>
    <n v="766034"/>
    <n v="0"/>
    <n v="0"/>
    <n v="0"/>
    <n v="0"/>
    <n v="0"/>
    <n v="0"/>
    <m/>
    <m/>
    <m/>
    <s v="Yufrey Hernandez Truque"/>
    <n v="15320"/>
    <n v="766034"/>
    <n v="0"/>
    <m/>
    <m/>
    <m/>
    <s v="Procedimientos terapéuticos ambulatorios"/>
    <m/>
    <s v="CMSSV-352"/>
    <n v="0"/>
    <n v="0"/>
    <n v="0"/>
    <n v="0"/>
    <n v="0"/>
    <n v="0"/>
    <n v="750713"/>
    <n v="0"/>
    <n v="0"/>
    <n v="0"/>
    <m/>
    <m/>
    <m/>
    <m/>
    <n v="0"/>
  </r>
  <r>
    <n v="900169638"/>
    <x v="0"/>
    <s v="FE"/>
    <n v="122252"/>
    <s v="FE122252"/>
    <s v="'FE122252', "/>
    <x v="36"/>
    <n v="20240406"/>
    <n v="20240604"/>
    <n v="60"/>
    <n v="0"/>
    <n v="0"/>
    <n v="0"/>
    <n v="0"/>
    <n v="662564"/>
    <n v="662564"/>
    <s v="Factura pendiente en programacion de pago"/>
    <x v="1"/>
    <n v="583796"/>
    <n v="1913454436"/>
    <m/>
    <m/>
    <m/>
    <s v="Finalizada"/>
    <d v="2024-04-06T00:00:00"/>
    <d v="2024-04-15T00:00:00"/>
    <d v="2024-12-30T00:00:00"/>
    <m/>
    <n v="91"/>
    <x v="2"/>
    <n v="3938364"/>
    <n v="608121"/>
    <n v="0"/>
    <n v="0"/>
    <n v="0"/>
    <n v="0"/>
    <n v="0"/>
    <n v="0"/>
    <m/>
    <m/>
    <s v="se levanta glosa por parte de la EPS,  IPS anexa carta de exoneracion de copago y cuota moderadora  "/>
    <s v="Elizabeth Fernandez Chilito"/>
    <n v="24325"/>
    <n v="608121"/>
    <n v="0"/>
    <m/>
    <m/>
    <m/>
    <s v="Procedimientos terapéuticos ambulatorios"/>
    <m/>
    <s v="CMSSV-352"/>
    <n v="0"/>
    <n v="0"/>
    <n v="0"/>
    <n v="0"/>
    <n v="0"/>
    <n v="0"/>
    <n v="662564"/>
    <n v="0"/>
    <n v="0"/>
    <n v="3197033"/>
    <m/>
    <n v="2201539642"/>
    <d v="2024-08-20T00:00:00"/>
    <s v="(en blanco)"/>
    <n v="23727062"/>
  </r>
  <r>
    <n v="900169638"/>
    <x v="0"/>
    <s v="FE"/>
    <n v="144874"/>
    <s v="FE144874"/>
    <s v="'FE144874', "/>
    <x v="37"/>
    <n v="20250206"/>
    <n v="20250406"/>
    <n v="60"/>
    <n v="605444"/>
    <n v="0"/>
    <n v="0"/>
    <n v="0"/>
    <n v="0"/>
    <n v="605444"/>
    <s v="Factura pendiente en programacion de pago"/>
    <x v="1"/>
    <n v="605444"/>
    <n v="1222575939"/>
    <m/>
    <m/>
    <m/>
    <s v="Finalizada"/>
    <d v="2025-02-06T00:00:00"/>
    <d v="2025-03-03T00:00:00"/>
    <d v="2025-03-17T00:00:00"/>
    <m/>
    <n v="14"/>
    <x v="0"/>
    <n v="617800"/>
    <n v="617800"/>
    <n v="0"/>
    <n v="0"/>
    <n v="0"/>
    <n v="0"/>
    <n v="0"/>
    <n v="0"/>
    <m/>
    <m/>
    <m/>
    <s v="Yufrey Hernandez Truque"/>
    <n v="12356"/>
    <n v="617800"/>
    <n v="0"/>
    <m/>
    <m/>
    <m/>
    <s v="Procedimientos terapéuticos ambulatorios"/>
    <m/>
    <s v="CMSSV-352"/>
    <n v="0"/>
    <n v="0"/>
    <n v="0"/>
    <n v="0"/>
    <n v="0"/>
    <n v="0"/>
    <n v="605444"/>
    <n v="0"/>
    <n v="0"/>
    <n v="0"/>
    <m/>
    <m/>
    <m/>
    <m/>
    <n v="0"/>
  </r>
  <r>
    <n v="900169638"/>
    <x v="0"/>
    <s v="FE"/>
    <n v="109309"/>
    <s v="FE109309"/>
    <s v="'FE109309', "/>
    <x v="38"/>
    <n v="20231031"/>
    <n v="20231229"/>
    <n v="60"/>
    <n v="0"/>
    <n v="0"/>
    <n v="0"/>
    <n v="0"/>
    <n v="595959"/>
    <n v="595959"/>
    <s v="Factura pendiente en programacion de pago"/>
    <x v="1"/>
    <n v="583796"/>
    <n v="1913454431"/>
    <m/>
    <m/>
    <m/>
    <s v="Finalizada"/>
    <d v="2023-10-31T00:00:00"/>
    <d v="2023-11-15T00:00:00"/>
    <d v="2024-12-30T00:00:00"/>
    <m/>
    <n v="91"/>
    <x v="2"/>
    <n v="3515152"/>
    <n v="608121"/>
    <n v="0"/>
    <n v="0"/>
    <n v="0"/>
    <n v="0"/>
    <n v="0"/>
    <n v="0"/>
    <m/>
    <m/>
    <s v="SE LEVANTA GLOSA POR PARTE DE LA EPS, IPS A NEXA CARTA DE EXONERACION DE COPAGO O CUOTA MODERADORA."/>
    <s v="Elizabeth Fernandez Chilito"/>
    <n v="24325"/>
    <n v="608121"/>
    <n v="0"/>
    <m/>
    <m/>
    <m/>
    <s v="Procedimientos terapéuticos ambulatorios"/>
    <m/>
    <s v="MIG-900169638"/>
    <n v="0"/>
    <n v="0"/>
    <n v="0"/>
    <n v="0"/>
    <n v="0"/>
    <n v="0"/>
    <n v="595959"/>
    <n v="0"/>
    <n v="0"/>
    <n v="2848890"/>
    <m/>
    <n v="2201499978"/>
    <d v="2024-04-10T00:00:00"/>
    <s v="(en blanco)"/>
    <n v="40191925"/>
  </r>
  <r>
    <n v="900169638"/>
    <x v="0"/>
    <s v="FE"/>
    <n v="118938"/>
    <s v="FE118938"/>
    <s v="'FE118938', "/>
    <x v="39"/>
    <n v="20240210"/>
    <n v="20240409"/>
    <n v="60"/>
    <n v="0"/>
    <n v="0"/>
    <n v="0"/>
    <n v="0"/>
    <n v="595959"/>
    <n v="595959"/>
    <s v="Factura pendiente en programacion de pago"/>
    <x v="1"/>
    <n v="583796"/>
    <n v="1913454433"/>
    <m/>
    <m/>
    <m/>
    <s v="Finalizada"/>
    <d v="2024-02-10T00:00:00"/>
    <d v="2024-03-01T00:00:00"/>
    <d v="2024-12-30T00:00:00"/>
    <m/>
    <n v="91"/>
    <x v="2"/>
    <n v="3515152"/>
    <n v="608121"/>
    <n v="0"/>
    <n v="0"/>
    <n v="0"/>
    <n v="0"/>
    <n v="0"/>
    <n v="0"/>
    <m/>
    <m/>
    <s v="se levanta glosa por parte de la EPS,  IPS anexa carta de exoneracion de copago y cuota moderadora  "/>
    <s v="Elizabeth Fernandez Chilito"/>
    <n v="24325"/>
    <n v="608121"/>
    <n v="0"/>
    <m/>
    <m/>
    <m/>
    <s v="Procedimientos terapéuticos ambulatorios"/>
    <m/>
    <s v="CMSSV-352"/>
    <n v="0"/>
    <n v="0"/>
    <n v="0"/>
    <n v="0"/>
    <n v="0"/>
    <n v="0"/>
    <n v="595959"/>
    <n v="0"/>
    <n v="0"/>
    <n v="2848890"/>
    <m/>
    <n v="2201520127"/>
    <d v="2024-06-17T00:00:00"/>
    <s v="(en blanco)"/>
    <n v="28483889"/>
  </r>
  <r>
    <n v="900169638"/>
    <x v="0"/>
    <s v="FE"/>
    <n v="144902"/>
    <s v="FE144902"/>
    <s v="'FE144902', "/>
    <x v="40"/>
    <n v="20250206"/>
    <n v="20250406"/>
    <n v="60"/>
    <n v="576079"/>
    <n v="0"/>
    <n v="0"/>
    <n v="0"/>
    <n v="0"/>
    <n v="576079"/>
    <s v="Factura pendiente en programacion de pago"/>
    <x v="1"/>
    <n v="576079"/>
    <n v="1222574593"/>
    <m/>
    <m/>
    <m/>
    <s v="Finalizada"/>
    <d v="2025-02-06T00:00:00"/>
    <d v="2025-03-03T00:00:00"/>
    <d v="2025-03-17T00:00:00"/>
    <m/>
    <n v="14"/>
    <x v="0"/>
    <n v="587836"/>
    <n v="587836"/>
    <n v="0"/>
    <n v="0"/>
    <n v="0"/>
    <n v="0"/>
    <n v="0"/>
    <n v="0"/>
    <m/>
    <m/>
    <m/>
    <s v="Yufrey Hernandez Truque"/>
    <n v="11757"/>
    <n v="587836"/>
    <n v="0"/>
    <m/>
    <m/>
    <m/>
    <s v="Procedimientos terapéuticos ambulatorios"/>
    <m/>
    <s v="CMSSV-352"/>
    <n v="0"/>
    <n v="0"/>
    <n v="0"/>
    <n v="0"/>
    <n v="0"/>
    <n v="0"/>
    <n v="576079"/>
    <n v="0"/>
    <n v="0"/>
    <n v="0"/>
    <m/>
    <m/>
    <m/>
    <m/>
    <n v="0"/>
  </r>
  <r>
    <n v="900169638"/>
    <x v="0"/>
    <s v="FE"/>
    <n v="145268"/>
    <s v="FE145268"/>
    <s v="'FE145268', "/>
    <x v="41"/>
    <n v="20250210"/>
    <n v="20250410"/>
    <n v="60"/>
    <n v="528800"/>
    <n v="0"/>
    <n v="0"/>
    <n v="0"/>
    <n v="0"/>
    <n v="528800"/>
    <s v="Factura pendiente en programacion de pago - Glosa por contestar IPS"/>
    <x v="0"/>
    <n v="499435"/>
    <n v="1222575569"/>
    <m/>
    <m/>
    <m/>
    <s v="Para respuesta prestador"/>
    <d v="2025-02-10T00:00:00"/>
    <d v="2025-03-03T00:00:00"/>
    <d v="2025-03-17T00:00:00"/>
    <m/>
    <n v="14"/>
    <x v="0"/>
    <n v="539592"/>
    <n v="539592"/>
    <n v="0"/>
    <n v="0"/>
    <n v="0"/>
    <n v="29964"/>
    <n v="0"/>
    <n v="0"/>
    <m/>
    <m/>
    <s v="facturacion se realiza  objecion por mayor valor cobrado la autorizacion 122300743900 fue autoriizada para 1 consulta cups 890108 consulta de  psicologia. se objeta la diferencia $ 29964."/>
    <s v="Yufrey Hernandez Truque"/>
    <n v="10193"/>
    <n v="509628"/>
    <n v="29964"/>
    <s v="GLOSA"/>
    <s v="facturacion se realiza objecion por mayor valor cobrado la autorizacion 122300743900 fue autoriizada para 1 consulta cups 890108 consulta de psicologia. se objeta la diferencia $ 29964."/>
    <s v="FACTURACION"/>
    <s v="Procedimientos terapéuticos ambulatorios"/>
    <s v="Ambulatorio"/>
    <s v="CMSSV-352"/>
    <n v="0"/>
    <n v="0"/>
    <n v="0"/>
    <n v="0"/>
    <n v="0"/>
    <n v="0"/>
    <n v="528800"/>
    <n v="0"/>
    <n v="0"/>
    <n v="0"/>
    <m/>
    <m/>
    <m/>
    <m/>
    <n v="0"/>
  </r>
  <r>
    <n v="900169638"/>
    <x v="0"/>
    <s v="FE"/>
    <n v="120073"/>
    <s v="FE120073"/>
    <s v="'FE120073', "/>
    <x v="42"/>
    <n v="20240307"/>
    <n v="20240505"/>
    <n v="60"/>
    <n v="0"/>
    <n v="0"/>
    <n v="0"/>
    <n v="0"/>
    <n v="397570"/>
    <n v="397570"/>
    <s v="Factura pendiente en programacion de pago - Glosa en proceso interno"/>
    <x v="1"/>
    <n v="168349"/>
    <n v="1913454444"/>
    <m/>
    <m/>
    <m/>
    <s v="Finalizada"/>
    <d v="2024-03-07T00:00:00"/>
    <d v="2024-03-15T00:00:00"/>
    <d v="2025-03-26T00:00:00"/>
    <m/>
    <n v="5"/>
    <x v="0"/>
    <n v="2025940"/>
    <n v="233900"/>
    <n v="0"/>
    <n v="11144.19"/>
    <n v="0"/>
    <n v="0"/>
    <n v="0"/>
    <n v="0"/>
    <m/>
    <m/>
    <s v="SE LEVANTA GLOSA POR PARTE DE LA EPS, SE VALIDA TARIFA DEL SERVICIO FACTURA EN CONTRATACIONES POR $ 58.911 CUPS 890106 |SE LEVANTA GLOSA POR PARTE DE LA EPS, SE VALIDA TARIFA DEL SERVICIO FACTURADO EN CONTRATACIONES POR $ 27.043 CUPS 890111 |SE LEVANTA GLOSA POR PARTE DE LA EPS, SE VALIDA TARIFA DEL SERVICIO FACTURADO EN CONTRATACIONES POR $ 27.043 CUPS 890112.|se levanta glosa por parte de la EPS, se evidencia carta de exoneracion de coopago y cuotas moderadoras.|SE LEVANTA GLOSA POR PARTE DE LA EPS, SE VALIDA TARIFA DEL SERVICIO FACTURADO EN CONTRATACIONES POR $ 27.043 CUPS 890113. |SE LEVANTA GLOSA POR PARTE DE LA EPS, SE VALIDA TARIFA DEL SERVICIO FACTURADO EN CONTRATACIONES POR $ 27.043 CUPS 890112. |SE LEVANTA GLOSA POR PARTE DE LA EPS, SE VALIDA TARIFA DEL SERVICIO FACTURADO EN CONTRATACIONES POR $ 46.976 CUPS 890101 "/>
    <s v="Elizabeth Fernandez Chilito"/>
    <n v="4678"/>
    <n v="233900"/>
    <n v="0"/>
    <m/>
    <m/>
    <m/>
    <s v="Procedimientos terapéuticos ambulatorios"/>
    <m/>
    <s v="CMSSV-352"/>
    <n v="0"/>
    <n v="0"/>
    <n v="0"/>
    <n v="0"/>
    <n v="0"/>
    <n v="0"/>
    <n v="397570"/>
    <n v="0"/>
    <n v="0"/>
    <n v="1587851"/>
    <m/>
    <n v="2201520127"/>
    <d v="2024-06-17T00:00:00"/>
    <s v="(en blanco)"/>
    <n v="28483889"/>
  </r>
  <r>
    <n v="900169638"/>
    <x v="0"/>
    <s v="FE"/>
    <n v="144890"/>
    <s v="FE144890"/>
    <s v="'FE144890', "/>
    <x v="43"/>
    <n v="20250206"/>
    <n v="20250406"/>
    <n v="60"/>
    <n v="364062"/>
    <n v="0"/>
    <n v="0"/>
    <n v="0"/>
    <n v="0"/>
    <n v="364062"/>
    <s v="Factura pendiente en programacion de pago"/>
    <x v="1"/>
    <n v="364062"/>
    <n v="1222574643"/>
    <m/>
    <m/>
    <m/>
    <s v="Finalizada"/>
    <d v="2025-02-06T00:00:00"/>
    <d v="2025-03-03T00:00:00"/>
    <d v="2025-03-17T00:00:00"/>
    <m/>
    <n v="14"/>
    <x v="0"/>
    <n v="371492"/>
    <n v="371492"/>
    <n v="0"/>
    <n v="0"/>
    <n v="0"/>
    <n v="0"/>
    <n v="0"/>
    <n v="0"/>
    <m/>
    <m/>
    <m/>
    <s v="Yufrey Hernandez Truque"/>
    <n v="7430"/>
    <n v="371492"/>
    <n v="0"/>
    <m/>
    <m/>
    <m/>
    <s v="Procedimientos terapéuticos ambulatorios"/>
    <m/>
    <s v="CMSSV-352"/>
    <n v="0"/>
    <n v="0"/>
    <n v="0"/>
    <n v="0"/>
    <n v="0"/>
    <n v="0"/>
    <n v="364062"/>
    <n v="0"/>
    <n v="0"/>
    <n v="0"/>
    <m/>
    <m/>
    <m/>
    <m/>
    <n v="0"/>
  </r>
  <r>
    <n v="900169638"/>
    <x v="0"/>
    <s v="FE"/>
    <n v="144871"/>
    <s v="FE144871"/>
    <s v="'FE144871', "/>
    <x v="44"/>
    <n v="20250206"/>
    <n v="20250406"/>
    <n v="60"/>
    <n v="238519"/>
    <n v="0"/>
    <n v="0"/>
    <n v="0"/>
    <n v="0"/>
    <n v="238519"/>
    <s v="Factura en proceso interno"/>
    <x v="1"/>
    <n v="238519"/>
    <n v="1222577092"/>
    <m/>
    <m/>
    <m/>
    <s v="Finalizada"/>
    <d v="2025-02-06T00:00:00"/>
    <d v="2025-03-03T00:00:00"/>
    <d v="2025-03-26T00:00:00"/>
    <m/>
    <n v="5"/>
    <x v="0"/>
    <n v="243387"/>
    <n v="243387"/>
    <n v="0"/>
    <n v="0"/>
    <n v="0"/>
    <n v="0"/>
    <n v="0"/>
    <n v="0"/>
    <m/>
    <m/>
    <m/>
    <s v="Yufrey Hernandez Truque"/>
    <n v="4868"/>
    <n v="243387"/>
    <n v="0"/>
    <m/>
    <m/>
    <m/>
    <s v="Procedimientos terapéuticos ambulatorios"/>
    <m/>
    <s v="CMSSV-352"/>
    <n v="0"/>
    <n v="0"/>
    <n v="0"/>
    <n v="0"/>
    <n v="0"/>
    <n v="0"/>
    <n v="238519"/>
    <n v="0"/>
    <n v="0"/>
    <n v="0"/>
    <m/>
    <m/>
    <m/>
    <m/>
    <n v="0"/>
  </r>
  <r>
    <n v="900169638"/>
    <x v="0"/>
    <s v="FE"/>
    <n v="62173"/>
    <s v="FE62173"/>
    <s v="'FE62173', "/>
    <x v="45"/>
    <n v="20221226"/>
    <n v="20230223"/>
    <n v="60"/>
    <n v="0"/>
    <n v="0"/>
    <n v="0"/>
    <n v="0"/>
    <n v="191525"/>
    <n v="191525"/>
    <s v="Factura pendiente en programacion de pago"/>
    <x v="1"/>
    <n v="0"/>
    <m/>
    <m/>
    <m/>
    <m/>
    <s v="Finalizada"/>
    <d v="2022-07-31T00:00:00"/>
    <d v="2022-09-06T00:00:00"/>
    <d v="2022-09-06T00:00:00"/>
    <m/>
    <n v="937"/>
    <x v="6"/>
    <n v="6058423"/>
    <n v="6058423"/>
    <n v="0"/>
    <n v="0"/>
    <n v="0"/>
    <n v="195433"/>
    <n v="0"/>
    <n v="0"/>
    <m/>
    <m/>
    <s v="AUT. SE REALIZA GLOSA PARCIAL PUESTO QUE ESTAN FACTURANDO 31 UNIDADES DE ENFERMERIA 24HRS Y SOLO SE ENCUENTRAN AUTORIZAD OS 30, TAMBIEN EN EL FORMATO KARDEX ADJUNTO POR USTEDES, SOP RTAN 30 TAMBIEN. MANUEL M"/>
    <m/>
    <n v="0"/>
    <n v="5862990"/>
    <n v="0"/>
    <m/>
    <m/>
    <m/>
    <m/>
    <m/>
    <s v="MIG-900169638"/>
    <n v="0"/>
    <n v="0"/>
    <n v="0"/>
    <n v="0"/>
    <n v="0"/>
    <n v="0"/>
    <n v="191525"/>
    <n v="0"/>
    <n v="0"/>
    <n v="5745730"/>
    <m/>
    <n v="2201330697"/>
    <d v="2022-12-26T00:00:00"/>
    <s v="(en blanco)"/>
    <n v="24083995"/>
  </r>
  <r>
    <n v="900169638"/>
    <x v="0"/>
    <s v="FE"/>
    <n v="44049"/>
    <s v="FE44049"/>
    <s v="'FE44049', "/>
    <x v="46"/>
    <n v="20220826"/>
    <n v="20221024"/>
    <n v="60"/>
    <n v="0"/>
    <n v="0"/>
    <n v="0"/>
    <n v="0"/>
    <n v="176400"/>
    <n v="176400"/>
    <s v="Factura pendiente en programacion de pago"/>
    <x v="1"/>
    <n v="0"/>
    <m/>
    <m/>
    <m/>
    <m/>
    <s v="Finalizada"/>
    <d v="2021-12-31T00:00:00"/>
    <d v="2022-01-11T00:00:00"/>
    <d v="2022-01-11T00:00:00"/>
    <m/>
    <n v="1175"/>
    <x v="6"/>
    <n v="11352438"/>
    <n v="11352438"/>
    <n v="0"/>
    <n v="0"/>
    <n v="0"/>
    <n v="0"/>
    <n v="0"/>
    <n v="0"/>
    <m/>
    <m/>
    <m/>
    <m/>
    <n v="0"/>
    <n v="11352438"/>
    <n v="0"/>
    <m/>
    <m/>
    <m/>
    <m/>
    <m/>
    <s v="MIG-900169638"/>
    <n v="0"/>
    <n v="0"/>
    <n v="0"/>
    <n v="0"/>
    <n v="0"/>
    <n v="0"/>
    <n v="176400"/>
    <n v="0"/>
    <n v="0"/>
    <n v="11125389"/>
    <m/>
    <n v="2201273965"/>
    <d v="2022-08-01T00:00:00"/>
    <s v="(en blanco)"/>
    <n v="15882693"/>
  </r>
  <r>
    <n v="900169638"/>
    <x v="0"/>
    <s v="FE"/>
    <n v="118916"/>
    <s v="FE118916"/>
    <s v="'FE118916', "/>
    <x v="47"/>
    <n v="20240210"/>
    <n v="20240409"/>
    <n v="60"/>
    <n v="0"/>
    <n v="0"/>
    <n v="0"/>
    <n v="0"/>
    <n v="176302"/>
    <n v="176302"/>
    <s v="Factura pendiente en programacion de pago"/>
    <x v="1"/>
    <n v="176302"/>
    <n v="1913454435"/>
    <m/>
    <m/>
    <m/>
    <s v="Finalizada"/>
    <d v="2024-02-10T00:00:00"/>
    <d v="2024-03-01T00:00:00"/>
    <d v="2024-12-30T00:00:00"/>
    <m/>
    <n v="91"/>
    <x v="2"/>
    <n v="2007768"/>
    <n v="179900"/>
    <n v="0"/>
    <n v="9126.5149999999994"/>
    <n v="0"/>
    <n v="0"/>
    <n v="0"/>
    <n v="0"/>
    <m/>
    <m/>
    <s v="se levanta glosa por parte de la EPS,  IPS anexa carta de exoneracion de copago y cuota moderadora  "/>
    <s v="Elizabeth Fernandez Chilito"/>
    <n v="3598"/>
    <n v="179900"/>
    <n v="0"/>
    <m/>
    <m/>
    <m/>
    <s v="Procedimientos terapéuticos ambulatorios"/>
    <m/>
    <s v="COT-2024-15"/>
    <n v="0"/>
    <n v="0"/>
    <n v="0"/>
    <n v="0"/>
    <n v="0"/>
    <n v="0"/>
    <n v="176302"/>
    <n v="0"/>
    <n v="0"/>
    <n v="1791311"/>
    <m/>
    <n v="2201520127"/>
    <d v="2024-06-17T00:00:00"/>
    <s v="(en blanco)"/>
    <n v="28483889"/>
  </r>
  <r>
    <n v="900169638"/>
    <x v="0"/>
    <s v="FE"/>
    <n v="142740"/>
    <s v="FE142740"/>
    <s v="'FE142740', "/>
    <x v="48"/>
    <n v="20250108"/>
    <n v="20250308"/>
    <n v="60"/>
    <n v="169682"/>
    <n v="0"/>
    <n v="0"/>
    <n v="0"/>
    <n v="0"/>
    <n v="169682"/>
    <s v="Factura pendiente en programacion de pago"/>
    <x v="1"/>
    <n v="173145"/>
    <n v="1222573091"/>
    <m/>
    <m/>
    <m/>
    <s v="Finalizada"/>
    <d v="2025-01-08T00:00:00"/>
    <d v="2025-01-15T00:00:00"/>
    <d v="2025-01-22T00:00:00"/>
    <m/>
    <n v="68"/>
    <x v="3"/>
    <n v="173145"/>
    <n v="173145"/>
    <n v="0"/>
    <n v="0"/>
    <n v="0"/>
    <n v="0"/>
    <n v="0"/>
    <n v="0"/>
    <m/>
    <m/>
    <m/>
    <s v="Yufrey Hernandez Truque"/>
    <n v="0"/>
    <n v="173145"/>
    <n v="0"/>
    <m/>
    <m/>
    <m/>
    <s v="Procedimientos terapéuticos ambulatorios"/>
    <m/>
    <s v="CMSSV-352"/>
    <n v="0"/>
    <n v="0"/>
    <n v="0"/>
    <n v="0"/>
    <n v="0"/>
    <n v="0"/>
    <n v="169682"/>
    <n v="0"/>
    <n v="0"/>
    <n v="0"/>
    <m/>
    <m/>
    <m/>
    <m/>
    <n v="0"/>
  </r>
  <r>
    <n v="900169638"/>
    <x v="0"/>
    <s v="FE"/>
    <n v="144883"/>
    <s v="FE144883"/>
    <s v="'FE144883', "/>
    <x v="49"/>
    <n v="20250206"/>
    <n v="20250406"/>
    <n v="60"/>
    <n v="152045"/>
    <n v="0"/>
    <n v="0"/>
    <n v="0"/>
    <n v="0"/>
    <n v="152045"/>
    <s v="Factura pendiente en programacion de pago"/>
    <x v="1"/>
    <n v="155148"/>
    <n v="1222574644"/>
    <m/>
    <m/>
    <m/>
    <s v="Finalizada"/>
    <d v="2025-02-06T00:00:00"/>
    <d v="2025-03-03T00:00:00"/>
    <d v="2025-03-17T00:00:00"/>
    <m/>
    <n v="14"/>
    <x v="0"/>
    <n v="155148"/>
    <n v="155148"/>
    <n v="0"/>
    <n v="0"/>
    <n v="0"/>
    <n v="0"/>
    <n v="0"/>
    <n v="0"/>
    <m/>
    <m/>
    <m/>
    <s v="Yufrey Hernandez Truque"/>
    <n v="0"/>
    <n v="155148"/>
    <n v="0"/>
    <m/>
    <m/>
    <m/>
    <s v="Procedimientos terapéuticos ambulatorios"/>
    <m/>
    <s v="CMSSV-352"/>
    <n v="0"/>
    <n v="0"/>
    <n v="0"/>
    <n v="0"/>
    <n v="0"/>
    <n v="0"/>
    <n v="152045"/>
    <n v="0"/>
    <n v="0"/>
    <n v="0"/>
    <m/>
    <m/>
    <m/>
    <m/>
    <n v="0"/>
  </r>
  <r>
    <n v="900169638"/>
    <x v="0"/>
    <s v="FE"/>
    <n v="127243"/>
    <s v="FE127243"/>
    <s v="'FE127243', "/>
    <x v="50"/>
    <n v="20240607"/>
    <n v="20240805"/>
    <n v="60"/>
    <n v="0"/>
    <n v="0"/>
    <n v="0"/>
    <n v="0"/>
    <n v="151070"/>
    <n v="151070"/>
    <s v="Factura pendiente en programacion de pago"/>
    <x v="1"/>
    <n v="72302"/>
    <n v="1913454437"/>
    <m/>
    <m/>
    <m/>
    <s v="Finalizada"/>
    <d v="2024-06-07T00:00:00"/>
    <d v="2024-06-14T00:00:00"/>
    <d v="2024-12-30T00:00:00"/>
    <m/>
    <n v="91"/>
    <x v="2"/>
    <n v="3938364"/>
    <n v="75315"/>
    <n v="0"/>
    <n v="0"/>
    <n v="0"/>
    <n v="0"/>
    <n v="0"/>
    <n v="0"/>
    <m/>
    <m/>
    <s v="se levanta glosa por parte de la EPS,  IPS anexa carta de exoneracion de copago y cuota moderadora  "/>
    <s v="Elizabeth Fernandez Chilito"/>
    <n v="3013"/>
    <n v="75315"/>
    <n v="0"/>
    <m/>
    <m/>
    <m/>
    <s v="Procedimientos terapéuticos ambulatorios"/>
    <m/>
    <s v="CMSSV-352"/>
    <n v="0"/>
    <n v="0"/>
    <n v="0"/>
    <n v="0"/>
    <n v="0"/>
    <n v="0"/>
    <n v="151070"/>
    <n v="0"/>
    <n v="0"/>
    <n v="3708527"/>
    <m/>
    <n v="2201554302"/>
    <d v="2024-09-30T00:00:00"/>
    <s v="(en blanco)"/>
    <n v="40350859"/>
  </r>
  <r>
    <n v="900169638"/>
    <x v="0"/>
    <s v="FE"/>
    <n v="120051"/>
    <s v="FE120051"/>
    <s v="'FE120051', "/>
    <x v="51"/>
    <n v="20240307"/>
    <n v="20240505"/>
    <n v="60"/>
    <n v="0"/>
    <n v="0"/>
    <n v="0"/>
    <n v="0"/>
    <n v="145230"/>
    <n v="145230"/>
    <s v="Factura pendiente en programacion de pago"/>
    <x v="1"/>
    <n v="145230"/>
    <n v="1913454446"/>
    <m/>
    <m/>
    <m/>
    <s v="Finalizada"/>
    <d v="2024-03-07T00:00:00"/>
    <d v="2024-03-15T00:00:00"/>
    <d v="2025-01-13T00:00:00"/>
    <m/>
    <n v="77"/>
    <x v="3"/>
    <n v="1379034"/>
    <n v="148194"/>
    <n v="0"/>
    <n v="0"/>
    <n v="0"/>
    <n v="0"/>
    <n v="0"/>
    <n v="0"/>
    <m/>
    <m/>
    <s v="SE LEVANTA GLOSA POR PARTE DE LA EPS, SE VALIDA TARIFA DEL SERVICIO FACTURADO EN CONTRATACIONES POR $ 90.087CUPS 992102-04 |SE LEVANTA GLOSA POR PARTE DE LA EPS, SE VALIDA TARIFA DEL SERVICIO FACTURADO EN CONTRATACIONES POR $ 63.139 CUPS 992102-03 "/>
    <s v="Elizabeth Fernandez Chilito"/>
    <n v="2964"/>
    <n v="148194"/>
    <n v="0"/>
    <m/>
    <m/>
    <m/>
    <s v="Procedimientos terapéuticos ambulatorios"/>
    <m/>
    <s v="CMSSV-352"/>
    <n v="0"/>
    <n v="0"/>
    <n v="0"/>
    <n v="0"/>
    <n v="0"/>
    <n v="0"/>
    <n v="145230"/>
    <n v="0"/>
    <n v="0"/>
    <n v="1206223"/>
    <m/>
    <n v="2201539642"/>
    <d v="2024-08-20T00:00:00"/>
    <s v="(en blanco)"/>
    <n v="23727062"/>
  </r>
  <r>
    <n v="900169638"/>
    <x v="0"/>
    <s v="FE"/>
    <n v="129121"/>
    <s v="FE129121"/>
    <s v="'FE129121', "/>
    <x v="52"/>
    <n v="20240705"/>
    <n v="20240902"/>
    <n v="60"/>
    <n v="0"/>
    <n v="0"/>
    <n v="0"/>
    <n v="140601"/>
    <n v="0"/>
    <n v="140601"/>
    <s v="Factura pendiente en programacion de pago"/>
    <x v="1"/>
    <n v="143470"/>
    <n v="1222568152"/>
    <m/>
    <m/>
    <m/>
    <s v="Finalizada"/>
    <d v="2024-07-05T00:00:00"/>
    <d v="2025-02-03T00:00:00"/>
    <d v="2025-02-27T00:00:00"/>
    <m/>
    <n v="32"/>
    <x v="4"/>
    <n v="259010"/>
    <n v="259010"/>
    <n v="0"/>
    <n v="0"/>
    <n v="115540"/>
    <n v="0"/>
    <n v="0"/>
    <n v="0"/>
    <m/>
    <m/>
    <m/>
    <s v="Yufrey Hernandez Truque"/>
    <n v="0"/>
    <n v="143470"/>
    <n v="0"/>
    <m/>
    <m/>
    <m/>
    <s v="Procedimientos terapéuticos ambulatorios"/>
    <m/>
    <s v="CMSSV-352"/>
    <n v="0"/>
    <n v="0"/>
    <n v="0"/>
    <n v="0"/>
    <n v="0"/>
    <n v="0"/>
    <n v="140601"/>
    <n v="0"/>
    <n v="0"/>
    <n v="0"/>
    <m/>
    <m/>
    <m/>
    <m/>
    <n v="0"/>
  </r>
  <r>
    <n v="900169638"/>
    <x v="0"/>
    <s v="FE"/>
    <n v="109275"/>
    <s v="FE109275"/>
    <s v="'FE109275', "/>
    <x v="53"/>
    <n v="20231031"/>
    <n v="20231229"/>
    <n v="60"/>
    <n v="0"/>
    <n v="0"/>
    <n v="0"/>
    <n v="0"/>
    <n v="134123"/>
    <n v="134123"/>
    <s v="Factura pendiente en programacion de pago"/>
    <x v="1"/>
    <n v="134123"/>
    <n v="1913454434"/>
    <m/>
    <m/>
    <m/>
    <s v="Finalizada"/>
    <d v="2023-10-31T00:00:00"/>
    <d v="2023-11-15T00:00:00"/>
    <d v="2024-12-30T00:00:00"/>
    <m/>
    <n v="91"/>
    <x v="2"/>
    <n v="884492"/>
    <n v="136860"/>
    <n v="0"/>
    <n v="4944.08"/>
    <n v="0"/>
    <n v="0"/>
    <n v="0"/>
    <n v="0"/>
    <m/>
    <m/>
    <s v="se levanta glosa por parte de la EPS,  IPS anexa carta de exoneracion de copago y cuota moderadora  "/>
    <s v="Elizabeth Fernandez Chilito"/>
    <n v="2737"/>
    <n v="136860"/>
    <n v="0"/>
    <m/>
    <m/>
    <m/>
    <s v="Procedimientos terapéuticos ambulatorios"/>
    <m/>
    <s v="CMSSV-352"/>
    <n v="0"/>
    <n v="0"/>
    <n v="0"/>
    <n v="0"/>
    <n v="0"/>
    <n v="0"/>
    <n v="134123"/>
    <n v="0"/>
    <n v="0"/>
    <n v="732679"/>
    <m/>
    <n v="2201499978"/>
    <d v="2024-04-10T00:00:00"/>
    <s v="(en blanco)"/>
    <n v="40191925"/>
  </r>
  <r>
    <n v="900169638"/>
    <x v="0"/>
    <s v="FE"/>
    <n v="120063"/>
    <s v="FE120063"/>
    <s v="'FE120063', "/>
    <x v="54"/>
    <n v="20240307"/>
    <n v="20240505"/>
    <n v="60"/>
    <n v="0"/>
    <n v="0"/>
    <n v="0"/>
    <n v="0"/>
    <n v="133490"/>
    <n v="133490"/>
    <s v="Factura pendiente en programacion de pago"/>
    <x v="1"/>
    <n v="133490"/>
    <n v="1913454450"/>
    <m/>
    <m/>
    <m/>
    <s v="Finalizada"/>
    <d v="2024-03-07T00:00:00"/>
    <d v="2024-03-15T00:00:00"/>
    <d v="2025-01-13T00:00:00"/>
    <m/>
    <n v="77"/>
    <x v="3"/>
    <n v="1606334"/>
    <n v="136214"/>
    <n v="0"/>
    <n v="4944.08"/>
    <n v="0"/>
    <n v="0"/>
    <n v="0"/>
    <n v="0"/>
    <m/>
    <m/>
    <s v="SE LEVANTA GLOSA POR PARTE DE LA EPS, SE VALIDA TARIFA DEL SERVICIO FACTURADO EN CONTRATACIONES POR $ 27.043 CUPS 890111-07. |SE LEVANTA GLOSA POR PARTE DE LA EPS, SE VALIDA TARIFA DEL SERVICIO FACTURADO EN CONTRATACIONES POR $ 51.802 CUPS 890105-19. |SE LEVANTA GLOSA POR PARTE DE LA EPS, SE VALIDA TARIFA DEL SERVICIO FACTURADO EN CONTRATACIONES POR $ 46.976 CUPS 890101. |SE LEVANTA GLOSA POR PARTE DE LA EPS, SE VALIDA TARIFA DEL SERVICIO FACTURADO EN CONTRATACIONES POR $ 27.043 CUPS 890113. |SE LEVANTA GLOSA POR PARTE DE LA EPS, SE VALIDA TARIFA DEL SERVICIO FACTURADO EN CONTRATACIONES POR $ 27.043 CUPS 890112. |SE LEVANTA GLOSA POR PARTE DE LA EPS, SE VALIDA TARIFA DEL SERVICIO FACTURADO EN CONTRATACIONES POR $ 27.043 CUPS 890110-07 "/>
    <s v="Elizabeth Fernandez Chilito"/>
    <n v="2724"/>
    <n v="136214"/>
    <n v="0"/>
    <m/>
    <m/>
    <m/>
    <s v="Procedimientos terapéuticos ambulatorios"/>
    <m/>
    <s v="CMSSV-352"/>
    <n v="0"/>
    <n v="0"/>
    <n v="0"/>
    <n v="0"/>
    <n v="0"/>
    <n v="0"/>
    <n v="133490"/>
    <n v="0"/>
    <n v="0"/>
    <n v="1440717"/>
    <m/>
    <n v="2201520127"/>
    <d v="2024-06-17T00:00:00"/>
    <s v="(en blanco)"/>
    <n v="28483889"/>
  </r>
  <r>
    <n v="900169638"/>
    <x v="0"/>
    <s v="FE"/>
    <n v="109278"/>
    <s v="FE109278"/>
    <s v="'FE109278', "/>
    <x v="55"/>
    <n v="20231031"/>
    <n v="20231229"/>
    <n v="60"/>
    <n v="0"/>
    <n v="0"/>
    <n v="0"/>
    <n v="0"/>
    <n v="94104"/>
    <n v="94104"/>
    <s v="Factura en proceso interno"/>
    <x v="1"/>
    <n v="0"/>
    <m/>
    <m/>
    <m/>
    <m/>
    <s v="Finalizada"/>
    <d v="2023-10-31T00:00:00"/>
    <d v="2023-11-15T00:00:00"/>
    <d v="2025-03-26T00:00:00"/>
    <m/>
    <n v="5"/>
    <x v="0"/>
    <n v="834992"/>
    <n v="96024"/>
    <n v="0"/>
    <n v="4944.08"/>
    <n v="0"/>
    <n v="0"/>
    <n v="0"/>
    <n v="0"/>
    <m/>
    <m/>
    <s v="se levanta glosa por parte de la EPS, paciente cuenta con carat de copago o cuota moderadora"/>
    <s v="Elizabeth Fernandez Chilito"/>
    <n v="1920"/>
    <n v="96024"/>
    <n v="0"/>
    <m/>
    <m/>
    <m/>
    <s v="Procedimientos terapéuticos ambulatorios"/>
    <m/>
    <s v="CMSSV-352"/>
    <n v="0"/>
    <n v="0"/>
    <n v="0"/>
    <n v="0"/>
    <n v="0"/>
    <n v="0"/>
    <n v="94104"/>
    <n v="0"/>
    <n v="0"/>
    <n v="724188"/>
    <m/>
    <n v="2201499978"/>
    <d v="2024-04-10T00:00:00"/>
    <s v="(en blanco)"/>
    <n v="40191925"/>
  </r>
  <r>
    <n v="900169638"/>
    <x v="0"/>
    <s v="FE"/>
    <n v="137780"/>
    <s v="FE137780"/>
    <s v="'FE137780', "/>
    <x v="56"/>
    <n v="20241030"/>
    <n v="20241228"/>
    <n v="60"/>
    <n v="0"/>
    <n v="0"/>
    <n v="92073"/>
    <n v="0"/>
    <n v="0"/>
    <n v="92073"/>
    <s v="Factura pendiente en programacion de pago"/>
    <x v="1"/>
    <n v="93952"/>
    <n v="1222572699"/>
    <m/>
    <m/>
    <m/>
    <s v="Finalizada"/>
    <d v="2024-10-30T00:00:00"/>
    <d v="2024-12-02T00:00:00"/>
    <d v="2024-12-16T00:00:00"/>
    <m/>
    <n v="105"/>
    <x v="2"/>
    <n v="93952"/>
    <n v="93952"/>
    <n v="0"/>
    <n v="0"/>
    <n v="0"/>
    <n v="0"/>
    <n v="0"/>
    <n v="0"/>
    <m/>
    <m/>
    <m/>
    <s v="Yufrey Hernandez Truque"/>
    <n v="0"/>
    <n v="93952"/>
    <n v="0"/>
    <m/>
    <m/>
    <m/>
    <s v="Procedimientos terapéuticos ambulatorios"/>
    <m/>
    <s v="CMSSV-352"/>
    <n v="0"/>
    <n v="0"/>
    <n v="0"/>
    <n v="0"/>
    <n v="0"/>
    <n v="0"/>
    <n v="92073"/>
    <n v="0"/>
    <n v="0"/>
    <n v="0"/>
    <m/>
    <m/>
    <m/>
    <m/>
    <n v="0"/>
  </r>
  <r>
    <n v="900169638"/>
    <x v="0"/>
    <s v="FE"/>
    <n v="114990"/>
    <s v="FE114990"/>
    <s v="'FE114990', "/>
    <x v="57"/>
    <n v="20231231"/>
    <n v="20240228"/>
    <n v="60"/>
    <n v="0"/>
    <n v="0"/>
    <n v="0"/>
    <n v="0"/>
    <n v="88695"/>
    <n v="88695"/>
    <s v="Factura pendiente en programacion de pago"/>
    <x v="1"/>
    <n v="158998"/>
    <n v="1913454432"/>
    <m/>
    <m/>
    <m/>
    <s v="Finalizada"/>
    <d v="2023-12-31T00:00:00"/>
    <d v="2024-01-15T00:00:00"/>
    <d v="2024-12-30T00:00:00"/>
    <m/>
    <n v="91"/>
    <x v="2"/>
    <n v="3515152"/>
    <n v="158998"/>
    <n v="0"/>
    <n v="0"/>
    <n v="0"/>
    <n v="0"/>
    <n v="0"/>
    <n v="0"/>
    <m/>
    <m/>
    <s v="se levanta glosa por parte de la EPS,  IPS anexa carta de exoneracion de copago y cuota moderadora "/>
    <s v="Elizabeth Fernandez Chilito"/>
    <n v="0"/>
    <n v="158998"/>
    <n v="0"/>
    <m/>
    <m/>
    <m/>
    <s v="Procedimientos terapéuticos ambulatorios"/>
    <m/>
    <s v="CMSSV-352"/>
    <n v="0"/>
    <n v="0"/>
    <n v="0"/>
    <n v="0"/>
    <n v="0"/>
    <n v="0"/>
    <n v="88695"/>
    <n v="0"/>
    <n v="0"/>
    <n v="3356154"/>
    <m/>
    <n v="2201490729"/>
    <d v="2024-03-11T00:00:00"/>
    <s v="(en blanco)"/>
    <n v="29610091"/>
  </r>
  <r>
    <n v="900169638"/>
    <x v="0"/>
    <s v="FE"/>
    <n v="131293"/>
    <s v="FE131293"/>
    <s v="'FE131293', "/>
    <x v="58"/>
    <n v="20240808"/>
    <n v="20241006"/>
    <n v="60"/>
    <n v="0"/>
    <n v="0"/>
    <n v="0"/>
    <n v="78768"/>
    <n v="0"/>
    <n v="78768"/>
    <s v="Factura pendiente en programacion de pago"/>
    <x v="1"/>
    <n v="0"/>
    <m/>
    <m/>
    <m/>
    <m/>
    <s v="Finalizada"/>
    <d v="2024-08-08T00:00:00"/>
    <d v="2024-09-02T00:00:00"/>
    <d v="2024-09-28T00:00:00"/>
    <m/>
    <n v="184"/>
    <x v="1"/>
    <n v="3938364"/>
    <n v="3938364"/>
    <n v="0"/>
    <n v="0"/>
    <n v="0"/>
    <n v="0"/>
    <n v="0"/>
    <n v="0"/>
    <m/>
    <m/>
    <m/>
    <s v="Yufrey Hernandez Truque"/>
    <n v="157535"/>
    <n v="3938364"/>
    <n v="0"/>
    <m/>
    <m/>
    <m/>
    <s v="Procedimientos terapéuticos ambulatorios"/>
    <m/>
    <s v="CMSSV-352"/>
    <n v="0"/>
    <n v="0"/>
    <n v="0"/>
    <n v="0"/>
    <n v="0"/>
    <n v="0"/>
    <n v="78768"/>
    <n v="0"/>
    <n v="0"/>
    <n v="3780829"/>
    <m/>
    <n v="4800065834"/>
    <d v="2024-10-31T00:00:00"/>
    <s v="PAGO DIRECTO PPTO MAXIMO JULIO Y AGOSTO"/>
    <n v="5524367"/>
  </r>
  <r>
    <n v="900169638"/>
    <x v="0"/>
    <s v="FE"/>
    <n v="129128"/>
    <s v="FE129128"/>
    <s v="'FE129128', "/>
    <x v="59"/>
    <n v="20240705"/>
    <n v="20240902"/>
    <n v="60"/>
    <n v="0"/>
    <n v="0"/>
    <n v="0"/>
    <n v="76227"/>
    <n v="0"/>
    <n v="76227"/>
    <s v="Factura pendiente en programacion de pago"/>
    <x v="1"/>
    <n v="0"/>
    <m/>
    <m/>
    <m/>
    <m/>
    <s v="Finalizada"/>
    <d v="2024-07-05T00:00:00"/>
    <d v="2024-07-15T00:00:00"/>
    <d v="2024-07-19T00:00:00"/>
    <m/>
    <n v="255"/>
    <x v="1"/>
    <n v="3811320"/>
    <n v="3811320"/>
    <n v="0"/>
    <n v="0"/>
    <n v="0"/>
    <n v="0"/>
    <n v="0"/>
    <n v="0"/>
    <m/>
    <m/>
    <m/>
    <s v="Yufrey Hernandez Truque"/>
    <n v="152453"/>
    <n v="3811320"/>
    <n v="0"/>
    <m/>
    <m/>
    <m/>
    <s v="Procedimientos terapéuticos ambulatorios"/>
    <m/>
    <s v="CMSSV-352"/>
    <n v="0"/>
    <n v="0"/>
    <n v="0"/>
    <n v="0"/>
    <n v="0"/>
    <n v="0"/>
    <n v="76227"/>
    <n v="0"/>
    <n v="0"/>
    <n v="3658867"/>
    <m/>
    <n v="4800065750"/>
    <d v="2024-10-29T00:00:00"/>
    <s v="PAGO DIRECTO RC 3DO PROC. OCTUBRE"/>
    <n v="30074866"/>
  </r>
  <r>
    <n v="900169638"/>
    <x v="0"/>
    <s v="FE"/>
    <n v="131197"/>
    <s v="FE131197"/>
    <s v="'FE131197', "/>
    <x v="60"/>
    <n v="20240807"/>
    <n v="20241005"/>
    <n v="60"/>
    <n v="0"/>
    <n v="0"/>
    <n v="0"/>
    <n v="76227"/>
    <n v="0"/>
    <n v="76227"/>
    <s v="Factura pendiente en programacion de pago"/>
    <x v="1"/>
    <n v="0"/>
    <m/>
    <m/>
    <m/>
    <m/>
    <s v="Finalizada"/>
    <d v="2024-08-07T00:00:00"/>
    <d v="2024-09-02T00:00:00"/>
    <d v="2024-09-27T00:00:00"/>
    <m/>
    <n v="185"/>
    <x v="1"/>
    <n v="3811320"/>
    <n v="3811320"/>
    <n v="0"/>
    <n v="0"/>
    <n v="0"/>
    <n v="0"/>
    <n v="0"/>
    <n v="0"/>
    <m/>
    <m/>
    <m/>
    <s v="Yufrey Hernandez Truque"/>
    <n v="152453"/>
    <n v="3811320"/>
    <n v="0"/>
    <m/>
    <m/>
    <m/>
    <s v="Procedimientos terapéuticos ambulatorios"/>
    <m/>
    <s v="CMSSV-352"/>
    <n v="0"/>
    <n v="0"/>
    <n v="0"/>
    <n v="0"/>
    <n v="0"/>
    <n v="0"/>
    <n v="76227"/>
    <n v="0"/>
    <n v="0"/>
    <n v="3658867"/>
    <m/>
    <n v="4800065750"/>
    <d v="2024-10-29T00:00:00"/>
    <s v="PAGO DIRECTO RC 3DO PROC. OCTUBRE"/>
    <n v="30074866"/>
  </r>
  <r>
    <n v="900169638"/>
    <x v="0"/>
    <s v="FE"/>
    <n v="120060"/>
    <s v="FE120060"/>
    <s v="'FE120060', "/>
    <x v="61"/>
    <n v="20240307"/>
    <n v="20240505"/>
    <n v="60"/>
    <n v="0"/>
    <n v="0"/>
    <n v="0"/>
    <n v="0"/>
    <n v="75813"/>
    <n v="75813"/>
    <s v="Factura pendiente en programacion de pago"/>
    <x v="1"/>
    <n v="75813"/>
    <n v="1913454449"/>
    <m/>
    <m/>
    <m/>
    <s v="Finalizada"/>
    <d v="2024-03-07T00:00:00"/>
    <d v="2024-03-15T00:00:00"/>
    <d v="2025-01-13T00:00:00"/>
    <m/>
    <n v="77"/>
    <x v="3"/>
    <n v="912352"/>
    <n v="77360"/>
    <n v="0"/>
    <n v="4944.08"/>
    <n v="0"/>
    <n v="0"/>
    <n v="0"/>
    <n v="0"/>
    <m/>
    <m/>
    <s v="SE LEVANTA GLOSA POR PARTE DE LA EPS, SE VALIDA TARIFA DEL SERVICIO FACTURADO EN CONTRATACIONES POR $ 46.976 CUPS 890101. |SE LEVANTA GLOSA POR PARTE DE LA EPS, SE VALIDA TARIFA DEL SERVICIO FACTURADO EN CONTRATACIONES POR $ 27.043 CUPS 890112. |SE LEVANTA GLOSA POR PARTE DE LA EPS, SE VALIDA TARIFA DEL SERVICIO FACTURADO EN CONTRATACIONES POR $ 27.043 CUPS 890111-07. "/>
    <s v="Elizabeth Fernandez Chilito"/>
    <n v="1547"/>
    <n v="77360"/>
    <n v="0"/>
    <m/>
    <m/>
    <m/>
    <s v="Procedimientos terapéuticos ambulatorios"/>
    <m/>
    <s v="CMSSV-352"/>
    <n v="0"/>
    <n v="0"/>
    <n v="0"/>
    <n v="0"/>
    <n v="0"/>
    <n v="0"/>
    <n v="75813"/>
    <n v="0"/>
    <n v="0"/>
    <n v="818292"/>
    <m/>
    <n v="2201539642"/>
    <d v="2024-08-20T00:00:00"/>
    <s v="(en blanco)"/>
    <n v="23727062"/>
  </r>
  <r>
    <n v="900169638"/>
    <x v="0"/>
    <s v="FE"/>
    <n v="124569"/>
    <s v="FE124569"/>
    <s v="'FE124569', "/>
    <x v="62"/>
    <n v="20240507"/>
    <n v="20240705"/>
    <n v="60"/>
    <n v="0"/>
    <n v="0"/>
    <n v="0"/>
    <n v="0"/>
    <n v="73685"/>
    <n v="73685"/>
    <s v="Factura pendiente en programacion de pago"/>
    <x v="1"/>
    <n v="0"/>
    <m/>
    <m/>
    <m/>
    <m/>
    <s v="Finalizada"/>
    <d v="2024-05-07T00:00:00"/>
    <d v="2024-05-15T00:00:00"/>
    <d v="2024-05-21T00:00:00"/>
    <m/>
    <n v="314"/>
    <x v="1"/>
    <n v="3684276"/>
    <n v="3684276"/>
    <n v="0"/>
    <n v="0"/>
    <n v="0"/>
    <n v="0"/>
    <n v="0"/>
    <n v="0"/>
    <m/>
    <m/>
    <m/>
    <s v="Yufrey Hernandez Truque"/>
    <n v="147371"/>
    <n v="3684276"/>
    <n v="0"/>
    <m/>
    <m/>
    <m/>
    <s v="Procedimientos terapéuticos ambulatorios"/>
    <m/>
    <s v="COT-2024-15"/>
    <n v="0"/>
    <n v="0"/>
    <n v="0"/>
    <n v="0"/>
    <n v="0"/>
    <n v="0"/>
    <n v="73685"/>
    <n v="0"/>
    <n v="0"/>
    <n v="3536905"/>
    <m/>
    <n v="2201539642"/>
    <d v="2024-08-20T00:00:00"/>
    <s v="(en blanco)"/>
    <n v="23727062"/>
  </r>
  <r>
    <n v="900169638"/>
    <x v="0"/>
    <s v="FE"/>
    <n v="144736"/>
    <s v="FE144736"/>
    <s v="'FE144736', "/>
    <x v="63"/>
    <n v="20250131"/>
    <n v="20250331"/>
    <n v="60"/>
    <n v="56240"/>
    <n v="0"/>
    <n v="0"/>
    <n v="0"/>
    <n v="0"/>
    <n v="56240"/>
    <s v="Factura en proceso interno"/>
    <x v="1"/>
    <n v="57388"/>
    <n v="1222577090"/>
    <m/>
    <m/>
    <m/>
    <s v="Finalizada"/>
    <d v="2025-01-31T00:00:00"/>
    <d v="2025-03-03T00:00:00"/>
    <d v="2025-03-26T00:00:00"/>
    <m/>
    <n v="5"/>
    <x v="0"/>
    <n v="57388"/>
    <n v="57388"/>
    <n v="0"/>
    <n v="0"/>
    <n v="0"/>
    <n v="0"/>
    <n v="0"/>
    <n v="0"/>
    <m/>
    <m/>
    <m/>
    <s v="Yufrey Hernandez Truque"/>
    <n v="0"/>
    <n v="57388"/>
    <n v="0"/>
    <m/>
    <m/>
    <m/>
    <s v="Procedimientos terapéuticos ambulatorios"/>
    <m/>
    <s v="CMSSV-352"/>
    <n v="0"/>
    <n v="0"/>
    <n v="0"/>
    <n v="0"/>
    <n v="0"/>
    <n v="0"/>
    <n v="56240"/>
    <n v="0"/>
    <n v="0"/>
    <n v="0"/>
    <m/>
    <m/>
    <m/>
    <m/>
    <n v="0"/>
  </r>
  <r>
    <n v="900169638"/>
    <x v="0"/>
    <s v="FE"/>
    <n v="120059"/>
    <s v="FE120059"/>
    <s v="'FE120059', "/>
    <x v="64"/>
    <n v="20240307"/>
    <n v="20240505"/>
    <n v="60"/>
    <n v="0"/>
    <n v="0"/>
    <n v="0"/>
    <n v="0"/>
    <n v="51338"/>
    <n v="51338"/>
    <s v="Factura pendiente en programacion de pago"/>
    <x v="1"/>
    <n v="51338"/>
    <n v="1913454448"/>
    <m/>
    <m/>
    <m/>
    <s v="Finalizada"/>
    <d v="2024-03-07T00:00:00"/>
    <d v="2024-03-15T00:00:00"/>
    <d v="2025-01-13T00:00:00"/>
    <m/>
    <n v="77"/>
    <x v="3"/>
    <n v="617800"/>
    <n v="52386"/>
    <n v="0"/>
    <n v="0"/>
    <n v="0"/>
    <n v="0"/>
    <n v="0"/>
    <n v="0"/>
    <m/>
    <m/>
    <s v="SE LEVANTA GLOSA POR PARTE DE LA EPS, SE VALIDA TARIFA DEL SERVICIO FACTURADO EN CONTRATACIONES POR $ 46.976CUPS 890101. |SE LEVANTA GLOSA POR PARTE DE LA EPS, SE VALIDA TARIFA DEL SERVICIO FACTURADO EN CONTRATACIONES POR $ 29.964 CUPS 890108. |SE LEVANTA GLOSA POR PARTE DE LA EPS, SE VALIDA TARIFA DEL SERVICIO FACTURADO EN CONTRATACIONES POR $ 27.043 CUPS 890113. |SE LEVANTA GLOSA POR PARTE DE LA EPS, SE VALIDA TARIFA DEL SERVICIO FACTURADO EN CONTRATACIONES POR $ 27.043 CUPS 890111-07 "/>
    <s v="Elizabeth Fernandez Chilito"/>
    <n v="1048"/>
    <n v="52386"/>
    <n v="0"/>
    <m/>
    <m/>
    <m/>
    <s v="Procedimientos terapéuticos ambulatorios"/>
    <m/>
    <s v="CMSSV-352"/>
    <n v="0"/>
    <n v="0"/>
    <n v="0"/>
    <n v="0"/>
    <n v="0"/>
    <n v="0"/>
    <n v="51338"/>
    <n v="0"/>
    <n v="0"/>
    <n v="554106"/>
    <m/>
    <n v="2201539642"/>
    <d v="2024-08-20T00:00:00"/>
    <s v="(en blanco)"/>
    <n v="23727062"/>
  </r>
  <r>
    <n v="900169638"/>
    <x v="0"/>
    <s v="FE"/>
    <n v="142739"/>
    <s v="FE142739"/>
    <s v="'FE142739', "/>
    <x v="65"/>
    <n v="20250108"/>
    <n v="20250308"/>
    <n v="60"/>
    <n v="50766"/>
    <n v="0"/>
    <n v="0"/>
    <n v="0"/>
    <n v="0"/>
    <n v="50766"/>
    <s v="Factura pendiente en programacion de pago"/>
    <x v="1"/>
    <n v="51802"/>
    <n v="1222573092"/>
    <m/>
    <m/>
    <m/>
    <s v="Finalizada"/>
    <d v="2025-01-08T00:00:00"/>
    <d v="2025-01-15T00:00:00"/>
    <d v="2025-01-22T00:00:00"/>
    <m/>
    <n v="68"/>
    <x v="3"/>
    <n v="51802"/>
    <n v="51802"/>
    <n v="0"/>
    <n v="0"/>
    <n v="0"/>
    <n v="0"/>
    <n v="0"/>
    <n v="0"/>
    <m/>
    <m/>
    <m/>
    <s v="Yufrey Hernandez Truque"/>
    <n v="0"/>
    <n v="51802"/>
    <n v="0"/>
    <m/>
    <m/>
    <m/>
    <s v="Procedimientos terapéuticos ambulatorios"/>
    <m/>
    <s v="CMSSV-352"/>
    <n v="0"/>
    <n v="0"/>
    <n v="0"/>
    <n v="0"/>
    <n v="0"/>
    <n v="0"/>
    <n v="50766"/>
    <n v="0"/>
    <n v="0"/>
    <n v="0"/>
    <m/>
    <m/>
    <m/>
    <m/>
    <n v="0"/>
  </r>
  <r>
    <n v="900169638"/>
    <x v="0"/>
    <s v="FE"/>
    <n v="137436"/>
    <s v="FE137436"/>
    <s v="'FE137436', "/>
    <x v="66"/>
    <n v="20241029"/>
    <n v="20241227"/>
    <n v="60"/>
    <n v="0"/>
    <n v="0"/>
    <n v="46036"/>
    <n v="0"/>
    <n v="0"/>
    <n v="46036"/>
    <s v="Factura pendiente en programacion de pago"/>
    <x v="1"/>
    <n v="46976"/>
    <n v="1222572701"/>
    <m/>
    <m/>
    <m/>
    <s v="Finalizada"/>
    <d v="2024-10-29T00:00:00"/>
    <d v="2024-12-02T00:00:00"/>
    <d v="2024-12-16T00:00:00"/>
    <m/>
    <n v="105"/>
    <x v="2"/>
    <n v="46976"/>
    <n v="46976"/>
    <n v="0"/>
    <n v="0"/>
    <n v="0"/>
    <n v="0"/>
    <n v="0"/>
    <n v="0"/>
    <m/>
    <m/>
    <m/>
    <s v="Yufrey Hernandez Truque"/>
    <n v="0"/>
    <n v="46976"/>
    <n v="0"/>
    <m/>
    <m/>
    <m/>
    <s v="Procedimientos terapéuticos ambulatorios"/>
    <m/>
    <s v="CMSSV-352"/>
    <n v="0"/>
    <n v="0"/>
    <n v="0"/>
    <n v="0"/>
    <n v="0"/>
    <n v="0"/>
    <n v="46036"/>
    <n v="0"/>
    <n v="0"/>
    <n v="0"/>
    <m/>
    <m/>
    <m/>
    <m/>
    <n v="0"/>
  </r>
  <r>
    <n v="900169638"/>
    <x v="0"/>
    <s v="FE"/>
    <n v="139967"/>
    <s v="FE139967"/>
    <s v="'FE139967', "/>
    <x v="67"/>
    <n v="20241205"/>
    <n v="20250202"/>
    <n v="60"/>
    <n v="0"/>
    <n v="46036"/>
    <n v="0"/>
    <n v="0"/>
    <n v="0"/>
    <n v="46036"/>
    <s v="Factura pendiente en programacion de pago"/>
    <x v="1"/>
    <n v="46976"/>
    <n v="1222572697"/>
    <m/>
    <m/>
    <m/>
    <s v="Finalizada"/>
    <d v="2024-12-05T00:00:00"/>
    <d v="2024-12-12T00:00:00"/>
    <d v="2024-12-16T00:00:00"/>
    <m/>
    <n v="105"/>
    <x v="2"/>
    <n v="46976"/>
    <n v="46976"/>
    <n v="0"/>
    <n v="0"/>
    <n v="0"/>
    <n v="0"/>
    <n v="0"/>
    <n v="0"/>
    <m/>
    <m/>
    <m/>
    <s v="Yufrey Hernandez Truque"/>
    <n v="0"/>
    <n v="46976"/>
    <n v="0"/>
    <m/>
    <m/>
    <m/>
    <s v="Procedimientos terapéuticos ambulatorios"/>
    <m/>
    <s v="CMSSV-352"/>
    <n v="0"/>
    <n v="0"/>
    <n v="0"/>
    <n v="0"/>
    <n v="0"/>
    <n v="0"/>
    <n v="46036"/>
    <n v="0"/>
    <n v="0"/>
    <n v="0"/>
    <m/>
    <m/>
    <m/>
    <m/>
    <n v="0"/>
  </r>
  <r>
    <n v="900169638"/>
    <x v="0"/>
    <s v="FE"/>
    <n v="120426"/>
    <s v="FE120426"/>
    <s v="'FE120426', "/>
    <x v="68"/>
    <n v="20240308"/>
    <n v="20240506"/>
    <n v="60"/>
    <n v="0"/>
    <n v="0"/>
    <n v="0"/>
    <n v="0"/>
    <n v="44943"/>
    <n v="44943"/>
    <s v="Factura pendiente en programacion de pago"/>
    <x v="1"/>
    <n v="44943"/>
    <n v="1913454440"/>
    <m/>
    <m/>
    <m/>
    <s v="Finalizada"/>
    <d v="2024-03-08T00:00:00"/>
    <d v="2024-03-15T00:00:00"/>
    <d v="2025-01-08T00:00:00"/>
    <m/>
    <n v="82"/>
    <x v="3"/>
    <n v="540860"/>
    <n v="45860"/>
    <n v="0"/>
    <n v="0"/>
    <n v="0"/>
    <n v="0"/>
    <n v="0"/>
    <n v="0"/>
    <m/>
    <m/>
    <s v="SE LEVANTA GLOSA POR PARTE DE LA EPS, SE VALIDA TARIFA DEL SERVICIO FACTURA EN CONTRATACIONES POR $ 27.043 CUPS 890111 "/>
    <s v="Elizabeth Fernandez Chilito"/>
    <n v="917"/>
    <n v="45860"/>
    <n v="0"/>
    <m/>
    <m/>
    <m/>
    <s v="Procedimientos terapéuticos ambulatorios"/>
    <m/>
    <s v="CMSSV-352"/>
    <n v="0"/>
    <n v="0"/>
    <n v="0"/>
    <n v="0"/>
    <n v="0"/>
    <n v="0"/>
    <n v="44943"/>
    <n v="0"/>
    <n v="0"/>
    <n v="485100"/>
    <m/>
    <n v="2201539642"/>
    <d v="2024-08-20T00:00:00"/>
    <s v="(en blanco)"/>
    <n v="23727062"/>
  </r>
  <r>
    <n v="900169638"/>
    <x v="0"/>
    <s v="FE"/>
    <n v="88330"/>
    <s v="FE88330"/>
    <s v="'FE88330', "/>
    <x v="69"/>
    <n v="20230430"/>
    <n v="20230628"/>
    <n v="60"/>
    <n v="0"/>
    <n v="0"/>
    <n v="0"/>
    <n v="0"/>
    <n v="38653"/>
    <n v="38653"/>
    <s v="Factura pendiente en programacion de pago"/>
    <x v="1"/>
    <n v="0"/>
    <m/>
    <m/>
    <m/>
    <m/>
    <s v="Finalizada"/>
    <d v="2023-04-30T00:00:00"/>
    <d v="2023-05-22T00:00:00"/>
    <d v="2023-05-22T00:00:00"/>
    <m/>
    <n v="679"/>
    <x v="6"/>
    <n v="1955040"/>
    <n v="1955040"/>
    <n v="0"/>
    <n v="0"/>
    <n v="0"/>
    <n v="0"/>
    <n v="0"/>
    <n v="0"/>
    <m/>
    <m/>
    <m/>
    <m/>
    <n v="0"/>
    <n v="1955040"/>
    <n v="0"/>
    <m/>
    <m/>
    <m/>
    <m/>
    <m/>
    <s v="MIG-900169638"/>
    <n v="0"/>
    <n v="0"/>
    <n v="0"/>
    <n v="0"/>
    <n v="0"/>
    <n v="0"/>
    <n v="38653"/>
    <n v="0"/>
    <n v="0"/>
    <n v="1915939"/>
    <m/>
    <n v="2201429409"/>
    <d v="2023-08-31T00:00:00"/>
    <s v="(en blanco)"/>
    <n v="32605294"/>
  </r>
  <r>
    <n v="900169638"/>
    <x v="0"/>
    <s v="FE"/>
    <n v="137439"/>
    <s v="FE137439"/>
    <s v="'FE137439', "/>
    <x v="70"/>
    <n v="20241029"/>
    <n v="20241227"/>
    <n v="60"/>
    <n v="0"/>
    <n v="0"/>
    <n v="29365"/>
    <n v="0"/>
    <n v="0"/>
    <n v="29365"/>
    <s v="Factura pendiente en programacion de pago"/>
    <x v="1"/>
    <n v="29964"/>
    <n v="1222572700"/>
    <m/>
    <m/>
    <m/>
    <s v="Finalizada"/>
    <d v="2024-10-29T00:00:00"/>
    <d v="2024-12-02T00:00:00"/>
    <d v="2024-12-16T00:00:00"/>
    <m/>
    <n v="105"/>
    <x v="2"/>
    <n v="29964"/>
    <n v="29964"/>
    <n v="0"/>
    <n v="0"/>
    <n v="0"/>
    <n v="0"/>
    <n v="0"/>
    <n v="0"/>
    <m/>
    <m/>
    <m/>
    <s v="Yufrey Hernandez Truque"/>
    <n v="0"/>
    <n v="29964"/>
    <n v="0"/>
    <m/>
    <m/>
    <m/>
    <s v="Procedimientos terapéuticos ambulatorios"/>
    <m/>
    <s v="CMSSV-352"/>
    <n v="0"/>
    <n v="0"/>
    <n v="0"/>
    <n v="0"/>
    <n v="0"/>
    <n v="0"/>
    <n v="29365"/>
    <n v="0"/>
    <n v="0"/>
    <n v="0"/>
    <m/>
    <m/>
    <m/>
    <m/>
    <n v="0"/>
  </r>
  <r>
    <n v="900169638"/>
    <x v="0"/>
    <s v="FE"/>
    <n v="121121"/>
    <s v="FE121121"/>
    <s v="'FE121121', "/>
    <x v="71"/>
    <n v="20240311"/>
    <n v="20240509"/>
    <n v="60"/>
    <n v="0"/>
    <n v="0"/>
    <n v="0"/>
    <n v="0"/>
    <n v="29213"/>
    <n v="29213"/>
    <s v="Factura pendiente en programacion de pago"/>
    <x v="1"/>
    <n v="29213"/>
    <n v="1913454439"/>
    <m/>
    <m/>
    <m/>
    <s v="Finalizada"/>
    <d v="2024-03-11T00:00:00"/>
    <d v="2024-03-15T00:00:00"/>
    <d v="2025-01-08T00:00:00"/>
    <m/>
    <n v="82"/>
    <x v="3"/>
    <n v="351559"/>
    <n v="29809"/>
    <n v="0"/>
    <n v="0"/>
    <n v="0"/>
    <n v="0"/>
    <n v="0"/>
    <n v="0"/>
    <m/>
    <m/>
    <s v="SE LEVANTA GLOSA POR PARTE DE LA EPS, SE VALIDA TARIFA DEL SERVICIO FACTURA EN CONTRATACIONES POR $ 27.043 CUPS 890112."/>
    <s v="Elizabeth Fernandez Chilito"/>
    <n v="596"/>
    <n v="29809"/>
    <n v="0"/>
    <m/>
    <m/>
    <m/>
    <s v="Procedimientos terapéuticos ambulatorios"/>
    <m/>
    <s v="CMSSV-352"/>
    <n v="0"/>
    <n v="0"/>
    <n v="0"/>
    <n v="0"/>
    <n v="0"/>
    <n v="0"/>
    <n v="29213"/>
    <n v="0"/>
    <n v="0"/>
    <n v="315315"/>
    <m/>
    <n v="2201539642"/>
    <d v="2024-08-20T00:00:00"/>
    <s v="(en blanco)"/>
    <n v="23727062"/>
  </r>
  <r>
    <n v="900169638"/>
    <x v="0"/>
    <s v="FE"/>
    <n v="101259"/>
    <s v="FE101259"/>
    <s v="'FE101259', "/>
    <x v="72"/>
    <n v="20230731"/>
    <n v="20230928"/>
    <n v="60"/>
    <n v="0"/>
    <n v="0"/>
    <n v="0"/>
    <n v="0"/>
    <n v="22251"/>
    <n v="22251"/>
    <s v="Factura pendiente en programacion de pago"/>
    <x v="1"/>
    <n v="0"/>
    <m/>
    <m/>
    <m/>
    <m/>
    <s v="Finalizada"/>
    <d v="2023-07-31T00:00:00"/>
    <d v="2023-09-01T00:00:00"/>
    <d v="2023-09-21T00:00:00"/>
    <m/>
    <n v="557"/>
    <x v="6"/>
    <n v="847264"/>
    <n v="847264"/>
    <n v="0"/>
    <n v="0"/>
    <n v="0"/>
    <n v="0"/>
    <n v="0"/>
    <n v="0"/>
    <m/>
    <m/>
    <m/>
    <s v="Yufrey Hernandez Truque"/>
    <n v="16490"/>
    <n v="824558"/>
    <n v="0"/>
    <m/>
    <m/>
    <m/>
    <s v="Procedimientos terapéuticos ambulatorios"/>
    <m/>
    <s v="CMSSV-352"/>
    <n v="0"/>
    <n v="0"/>
    <n v="0"/>
    <n v="0"/>
    <n v="0"/>
    <n v="0"/>
    <n v="22251"/>
    <n v="0"/>
    <n v="0"/>
    <n v="808068"/>
    <m/>
    <n v="2201453008"/>
    <d v="2023-11-17T00:00:00"/>
    <s v="(en blanco)"/>
    <n v="43130040"/>
  </r>
  <r>
    <n v="900169638"/>
    <x v="0"/>
    <s v="FE"/>
    <n v="120085"/>
    <s v="FE120085"/>
    <s v="'FE120085', "/>
    <x v="73"/>
    <n v="20240307"/>
    <n v="20240505"/>
    <n v="60"/>
    <n v="0"/>
    <n v="0"/>
    <n v="0"/>
    <n v="0"/>
    <n v="15874"/>
    <n v="15874"/>
    <s v="Factura pendiente en programacion de pago"/>
    <x v="1"/>
    <n v="17977"/>
    <n v="1913454441"/>
    <m/>
    <m/>
    <m/>
    <s v="Finalizada"/>
    <d v="2024-03-07T00:00:00"/>
    <d v="2024-03-15T00:00:00"/>
    <d v="2025-01-08T00:00:00"/>
    <m/>
    <n v="82"/>
    <x v="3"/>
    <n v="216344"/>
    <n v="18344"/>
    <n v="0"/>
    <n v="0"/>
    <n v="0"/>
    <n v="0"/>
    <n v="0"/>
    <n v="0"/>
    <m/>
    <m/>
    <s v="SE LEVANTA GLOSA POR PARTE DE LA EPS, SE VALIDA TARIFA DEL SERVICIO FACTURA EN CONTRATACIONES POR $ 27.043 CUPS 890113. "/>
    <s v="Elizabeth Fernandez Chilito"/>
    <n v="367"/>
    <n v="18344"/>
    <n v="0"/>
    <m/>
    <m/>
    <m/>
    <s v="Procedimientos terapéuticos ambulatorios"/>
    <m/>
    <s v="CMSSV-352"/>
    <n v="0"/>
    <n v="0"/>
    <n v="0"/>
    <n v="0"/>
    <n v="0"/>
    <n v="0"/>
    <n v="15874"/>
    <n v="0"/>
    <n v="0"/>
    <n v="194040"/>
    <m/>
    <n v="2201539642"/>
    <d v="2024-08-20T00:00:00"/>
    <s v="(en blanco)"/>
    <n v="23727062"/>
  </r>
  <r>
    <n v="900169638"/>
    <x v="0"/>
    <s v="FE"/>
    <n v="127242"/>
    <s v="FE127242"/>
    <s v="'FE127242', "/>
    <x v="74"/>
    <n v="20240607"/>
    <n v="20240805"/>
    <n v="60"/>
    <n v="0"/>
    <n v="0"/>
    <n v="0"/>
    <n v="0"/>
    <n v="4796619"/>
    <n v="4796619"/>
    <s v="Factura en proceso interno"/>
    <x v="2"/>
    <n v="0"/>
    <m/>
    <m/>
    <m/>
    <m/>
    <s v="Para respuesta prestador"/>
    <d v="2024-06-07T00:00:00"/>
    <d v="2024-06-14T00:00:00"/>
    <d v="2025-04-01T00:00:00"/>
    <m/>
    <n v="-1"/>
    <x v="5"/>
    <n v="12369549"/>
    <n v="4814133"/>
    <n v="0"/>
    <n v="0"/>
    <n v="0"/>
    <n v="4814133"/>
    <n v="0"/>
    <n v="0"/>
    <m/>
    <m/>
    <s v="facturacion se ratifica  objecion al validar los datos dela facrura la autorizacion 122300303354 cups 890105-06 ATENCIÓN (VISITA) DOMICILIARIA, POR ENFERMERÍA - 12 HORAS DIA. servicio autorizado .se objeta la diferencia $3935543|facturacion se ratifica  objecion al validar los datos dela factura el cup 890111 terapia ocupacional vp$27073 se objeta la diferencia$301368|facturacion se ratifica objecion al validar los datos dela factura la autorizacion cups 890111 fisioterapia vp$27043 se o bjeta la diferencia$300968|tarifa se ratifica  objecion al validar los datos dela factura la autorizacion 122300309740 cups 890110 DOMICILIARIA, POR FONIATRÍA Y FONOAUDIOLOGÍA; VP$22762547043 SE OBJETA LA DIFERENCIA$"/>
    <s v="Elizabeth Fernandez Chilito"/>
    <n v="0"/>
    <n v="0"/>
    <n v="0"/>
    <m/>
    <m/>
    <m/>
    <s v="Procedimientos terapéuticos ambulatorios"/>
    <m/>
    <s v="CMSSV-352"/>
    <n v="0"/>
    <n v="0"/>
    <n v="0"/>
    <n v="0"/>
    <n v="0"/>
    <n v="4796619"/>
    <n v="0"/>
    <n v="0"/>
    <n v="0"/>
    <n v="7325539"/>
    <m/>
    <n v="2201554302"/>
    <d v="2024-09-30T00:00:00"/>
    <s v="(en blanco)"/>
    <n v="40350859"/>
  </r>
  <r>
    <n v="900169638"/>
    <x v="0"/>
    <s v="FE"/>
    <n v="92477"/>
    <s v="FE92477"/>
    <s v="'FE92477', "/>
    <x v="75"/>
    <n v="20230629"/>
    <n v="20230827"/>
    <n v="60"/>
    <n v="0"/>
    <n v="0"/>
    <n v="0"/>
    <n v="0"/>
    <n v="1721837"/>
    <n v="1721837"/>
    <s v="Factura en proceso interno"/>
    <x v="2"/>
    <n v="0"/>
    <m/>
    <m/>
    <m/>
    <m/>
    <s v="Para respuesta prestador"/>
    <d v="2023-06-29T00:00:00"/>
    <d v="2023-09-01T00:00:00"/>
    <d v="2025-03-30T00:00:00"/>
    <m/>
    <n v="1"/>
    <x v="0"/>
    <n v="5520202"/>
    <n v="1756976"/>
    <n v="0"/>
    <n v="4100"/>
    <n v="0"/>
    <n v="1756976"/>
    <n v="0"/>
    <n v="0"/>
    <m/>
    <m/>
    <s v="SE RATIFICA OBJECION AL VALIDAR DATOS DE LA FACTURA CUP 890110 ATENCIÓN (VISITA) DOMICILIARIA, POR FONIATRÍA Y FONOAUDIOLOGÍA TARIFA PACTADA $ $ 22.706 SE OBJETA DIFERENCIA $675760.|SE RATIFICA OBJECION AL VALIDAR LOS DATOS DE LA FACTURA CUPS890111 ATENCIÓN (VISITA) DOMICILIARIA, POR FISIOTERAPIA VALOR PACTADO$ $ 22.706 SE OBJETA LA DIFERENCIA$405456.|SE RATIFICA OBJECION AL VALIDAR LOS DATOS DE LA FACTURA CUP890113 ATENCION (VISITA) DOMICILIARIA, POR TERAPIA OCUPACIONAL VALOR P$ $ 22.706 , SE REALIZA OBJECION POR LA DIFERENCIA$675760"/>
    <s v="Elizabeth Fernandez Chilito"/>
    <n v="0"/>
    <n v="0"/>
    <n v="1756976"/>
    <s v="GLOSA"/>
    <s v="SE RATIFICA OBJECION AL VALIDAR LOS DATOS DE LA FACTURA CUPS890111 ATENCIÓN (VISITA) DOMICILIARIA, POR FISIOTERAPIA VALOR PACTADO$ $ 22.706 SE OBJETA LA DIFERENCIA$405456."/>
    <s v="TARIFA"/>
    <s v="Procedimientos terapéuticos ambulatorios"/>
    <s v="Ambulatorio"/>
    <s v="CMSSV-352"/>
    <n v="0"/>
    <n v="0"/>
    <n v="0"/>
    <n v="0"/>
    <n v="0"/>
    <n v="1721837"/>
    <n v="0"/>
    <n v="0"/>
    <n v="0"/>
    <n v="3687961"/>
    <m/>
    <n v="2201499978"/>
    <d v="2024-04-10T00:00:00"/>
    <s v="(en blanco)"/>
    <n v="40191925"/>
  </r>
  <r>
    <n v="900169638"/>
    <x v="0"/>
    <s v="FE"/>
    <n v="89791"/>
    <s v="FE89791"/>
    <s v="'FE89791', "/>
    <x v="76"/>
    <n v="20230531"/>
    <n v="20230729"/>
    <n v="60"/>
    <n v="0"/>
    <n v="0"/>
    <n v="0"/>
    <n v="0"/>
    <n v="1622500"/>
    <n v="1622500"/>
    <s v="Factura en proceso interno"/>
    <x v="2"/>
    <n v="0"/>
    <m/>
    <m/>
    <m/>
    <m/>
    <s v="Para respuesta prestador"/>
    <d v="2023-05-31T00:00:00"/>
    <d v="2023-09-07T00:00:00"/>
    <d v="2025-03-30T00:00:00"/>
    <m/>
    <n v="1"/>
    <x v="0"/>
    <n v="5288572"/>
    <n v="1655612"/>
    <n v="0"/>
    <n v="0"/>
    <n v="0"/>
    <n v="1655612"/>
    <n v="0"/>
    <n v="0"/>
    <m/>
    <m/>
    <s v="se ratifica objecion al,validar los datos dela factura cup 890111 DOMICILIARIA, POR FISIOTERAPIA VP$$ 22.706 SE GUN NOTA TECNICA.SE OBJETA DIFERENCIA$304092|SE RATIFICA OBJECION AL VALIDAR LOSA DATOS DE LA FACTURA CUP 890113 OMICILIARIA, POR TERAPIA OCUPACIONAL VP$$ 22.706 SE NOTA TECNICA , SE OBJETA DIFERENCIA$675760|SE RATIFICA OBJECION AL VALIDAR LOS DATOS DE LA FACTURA CUP 890110 VP$$ 22.706 DOMICILIARIA, POR FONIATRÍA Y FONOAUDIOLOGÍA SE VALIDA NOTA TECNICA SE OBJETA DIFERENCIA$"/>
    <s v="Elizabeth Fernandez Chilito"/>
    <n v="0"/>
    <n v="0"/>
    <n v="1655612"/>
    <s v="GLOSA"/>
    <s v="se ratifica objecion al,validar los datos dela factura cup 890111 DOMICILIARIA, POR FISIOTERAPIA VP$$ 22.706 SE GUN NOTA TECNICA.SE OBJETA DIFERENCIA$304092"/>
    <s v="FACTURACION"/>
    <s v="Procedimientos terapéuticos ambulatorios"/>
    <s v="Ambulatorio"/>
    <s v="CMSSV-352"/>
    <n v="0"/>
    <n v="0"/>
    <n v="0"/>
    <n v="0"/>
    <n v="0"/>
    <n v="1622500"/>
    <n v="0"/>
    <n v="0"/>
    <n v="0"/>
    <n v="3560301"/>
    <m/>
    <n v="2201499978"/>
    <d v="2024-04-10T00:00:00"/>
    <s v="(en blanco)"/>
    <n v="40191925"/>
  </r>
  <r>
    <n v="900169638"/>
    <x v="0"/>
    <s v="FE"/>
    <n v="104706"/>
    <s v="FE104706"/>
    <s v="'FE104706', "/>
    <x v="77"/>
    <n v="20230831"/>
    <n v="20231029"/>
    <n v="60"/>
    <n v="0"/>
    <n v="0"/>
    <n v="0"/>
    <n v="0"/>
    <n v="1280663"/>
    <n v="1280663"/>
    <s v="Factura en proceso interno"/>
    <x v="2"/>
    <n v="0"/>
    <m/>
    <m/>
    <m/>
    <m/>
    <s v="Para respuesta prestador"/>
    <d v="2023-08-31T00:00:00"/>
    <d v="2023-09-12T00:00:00"/>
    <d v="2025-03-30T00:00:00"/>
    <m/>
    <n v="1"/>
    <x v="0"/>
    <n v="10990437"/>
    <n v="1306800"/>
    <n v="0"/>
    <n v="0"/>
    <n v="0"/>
    <n v="1306800"/>
    <n v="0"/>
    <n v="0"/>
    <m/>
    <m/>
    <s v="se ratifica objecion al validar los datos de la factura cup890110 terapia fonoaudiologia vp$24750 se objeta diferencia $504900|se ratifica objecion al validar los datos de la factura cup 890111 terapia fisica vp $24750 se objeta diferencia $297000 se valida nota tecnica de agosto|se ratifica objecion al validar los datos de la factura cup890113 terapia ocupacional vp $24750 se objeta diferencia$504900 se valida nota tecnica ."/>
    <s v="Elizabeth Fernandez Chilito"/>
    <n v="0"/>
    <n v="0"/>
    <n v="1306800"/>
    <s v="GLOSA"/>
    <s v="se ratifica objecion al validar los datos de la factura cup890113 terapia ocupacional vp $24750 se objeta diferencia$504900 se valida nota tecnica ."/>
    <s v="FACTURACION"/>
    <s v="Procedimientos terapéuticos ambulatorios"/>
    <s v="Ambulatorio"/>
    <s v="MIG-900169638"/>
    <n v="0"/>
    <n v="0"/>
    <n v="0"/>
    <n v="0"/>
    <n v="0"/>
    <n v="1280663"/>
    <n v="0"/>
    <n v="0"/>
    <n v="0"/>
    <n v="9489965"/>
    <m/>
    <n v="2201453008"/>
    <d v="2023-11-17T00:00:00"/>
    <s v="(en blanco)"/>
    <n v="43130040"/>
  </r>
  <r>
    <n v="900169638"/>
    <x v="0"/>
    <s v="FE"/>
    <n v="118942"/>
    <s v="FE118942"/>
    <s v="'FE118942', "/>
    <x v="78"/>
    <n v="20240210"/>
    <n v="20240409"/>
    <n v="60"/>
    <n v="0"/>
    <n v="0"/>
    <n v="0"/>
    <n v="0"/>
    <n v="1046640"/>
    <n v="1046640"/>
    <s v="Factura en proceso interno"/>
    <x v="2"/>
    <n v="0"/>
    <m/>
    <m/>
    <m/>
    <m/>
    <s v="Para respuesta prestador"/>
    <d v="2024-02-10T00:00:00"/>
    <d v="2024-03-01T00:00:00"/>
    <d v="2025-03-30T00:00:00"/>
    <m/>
    <n v="1"/>
    <x v="0"/>
    <n v="8284020"/>
    <n v="1068000"/>
    <n v="0"/>
    <n v="0"/>
    <n v="0"/>
    <n v="1068000"/>
    <n v="0"/>
    <n v="0"/>
    <m/>
    <m/>
    <s v="se ratifica objecion al validar los datos de la factura cups 890110 vp$24750 se objeta la diferencia$356000|SE RATIFICA OBJECION AL VALIDAR LOS DATOS DELA FACTURA CUPS890113 VP$24750 SE OBJETA LA DIFERENCIA $356000|SE RATIFICA OBJECION AL VALIDAR LOS DATOS DELA FACTURA CUPS 89011 VP$24750 SE OBJETA LA DIFERENCIA $356000"/>
    <s v="Elizabeth Fernandez Chilito"/>
    <n v="0"/>
    <n v="0"/>
    <n v="1068000"/>
    <s v="GLOSA"/>
    <s v="SE RATIFICA OBJECION AL VALIDAR LOS DATOS DELA FACTURA CUPS890113 VP$24750 SE OBJETA LA DIFERENCIA $356000"/>
    <s v="FACTURACION"/>
    <s v="Procedimientos terapéuticos ambulatorios"/>
    <s v="Ambulatorio"/>
    <s v="CMSSV-352"/>
    <n v="0"/>
    <n v="0"/>
    <n v="0"/>
    <n v="0"/>
    <n v="0"/>
    <n v="1046640"/>
    <n v="0"/>
    <n v="0"/>
    <n v="0"/>
    <n v="7071700"/>
    <m/>
    <n v="2201520127"/>
    <d v="2024-06-17T00:00:00"/>
    <s v="(en blanco)"/>
    <n v="28483889"/>
  </r>
  <r>
    <n v="900169638"/>
    <x v="0"/>
    <s v="FE"/>
    <n v="102646"/>
    <s v="FE102646"/>
    <s v="'FE102646', "/>
    <x v="79"/>
    <n v="20230731"/>
    <n v="20230928"/>
    <n v="60"/>
    <n v="0"/>
    <n v="0"/>
    <n v="0"/>
    <n v="0"/>
    <n v="1033262"/>
    <n v="1033262"/>
    <s v="Factura en proceso interno"/>
    <x v="2"/>
    <n v="0"/>
    <m/>
    <m/>
    <m/>
    <m/>
    <s v="Para respuesta prestador"/>
    <d v="2023-07-31T00:00:00"/>
    <d v="2023-09-01T00:00:00"/>
    <d v="2025-03-30T00:00:00"/>
    <m/>
    <n v="1"/>
    <x v="0"/>
    <n v="9730938"/>
    <n v="1054350"/>
    <n v="0"/>
    <n v="0"/>
    <n v="0"/>
    <n v="1054350"/>
    <n v="0"/>
    <n v="0"/>
    <m/>
    <m/>
    <s v="se ratifica objecion al validar los datos de la factura cup 890111 ATENCIÓN (VISITA) DOMICILIARIA, POR FISIOTERAPIA VP$ 24.750, SE OBJETA LA DIFERENCIA$207900.|SE REALIZA OBJECION AL VALIDAR LOSA DATOS DE LA FACTURA CUP 890113 ATENCIÓN (VISITA) DOMICILIARIA, POR TERAPIA OCUPACIONAL - NEURODESARROLLO VP$24750 SE OBJETA LA DIFERENCIA$534600|SE RATIFICA OBJECION AL VALIDAR LOS DATOS DE LA FACTURA CUP 890110 TENCIÓN (VISITA) DOMICILIARIA, POR FONIATRÍA Y FONOAUDIOLOGÍA - NEURODESARROLLO VP$24750 SE OBJETA LA DIFERENCIA $311850"/>
    <s v="Elizabeth Fernandez Chilito"/>
    <n v="0"/>
    <n v="0"/>
    <n v="1054350"/>
    <s v="GLOSA"/>
    <s v="SE REALIZA OBJECION AL VALIDAR LOSA DATOS DE LA FACTURA CUP 890113 ATENCIÓN (VISITA) DOMICILIARIA, POR TERAPIA OCUPACIONAL - NEURODESARROLLO VP$24750 SE OBJETA LA DIFERENCIA$534600"/>
    <s v="FACTURACION"/>
    <s v="Procedimientos terapéuticos ambulatorios"/>
    <s v="Ambulatorio"/>
    <s v="CMSSV-352"/>
    <n v="0"/>
    <n v="0"/>
    <n v="0"/>
    <n v="0"/>
    <n v="0"/>
    <n v="1033262"/>
    <n v="0"/>
    <n v="0"/>
    <n v="0"/>
    <n v="8503057"/>
    <m/>
    <n v="2201453008"/>
    <d v="2023-11-17T00:00:00"/>
    <s v="(en blanco)"/>
    <n v="43130040"/>
  </r>
  <r>
    <n v="900169638"/>
    <x v="0"/>
    <s v="FE"/>
    <n v="112349"/>
    <s v="FE112349"/>
    <s v="'FE112349', "/>
    <x v="80"/>
    <n v="20231130"/>
    <n v="20240128"/>
    <n v="60"/>
    <n v="0"/>
    <n v="0"/>
    <n v="0"/>
    <n v="0"/>
    <n v="989604"/>
    <n v="989604"/>
    <s v="Factura en proceso interno"/>
    <x v="2"/>
    <n v="0"/>
    <m/>
    <m/>
    <m/>
    <m/>
    <s v="Para respuesta prestador"/>
    <d v="2023-11-30T00:00:00"/>
    <d v="2023-12-12T00:00:00"/>
    <d v="2025-03-30T00:00:00"/>
    <m/>
    <n v="1"/>
    <x v="0"/>
    <n v="11024312"/>
    <n v="1009800"/>
    <n v="0"/>
    <n v="0"/>
    <n v="0"/>
    <n v="1009800"/>
    <n v="0"/>
    <n v="0"/>
    <m/>
    <m/>
    <s v="se ratifica objecion al validar los datos del factura cup89011 terapia fisica vp$24750 se objeta dferencia$297000|se ratifica objecion al validar los datos dela factura cups890113-01 terapia ocupaciona vp$24750 se objeta diferencia$356400|se ratifica objecion al validar los datos dela factura 890110-01 terapia fonoaudlogia vp$24750 se o jeta diferencia$"/>
    <s v="Elizabeth Fernandez Chilito"/>
    <n v="0"/>
    <n v="0"/>
    <n v="1009800"/>
    <s v="GLOSA"/>
    <s v="se ratifica objecion al validar los datos dela factura cups890113-01 terapia ocupaciona vp$24750 se objeta diferencia$356400"/>
    <s v="FACTURACION"/>
    <s v="Procedimientos terapéuticos ambulatorios"/>
    <s v="Ambulatorio"/>
    <s v="CMSSV-352"/>
    <n v="0"/>
    <n v="0"/>
    <n v="0"/>
    <n v="0"/>
    <n v="0"/>
    <n v="989604"/>
    <n v="0"/>
    <n v="0"/>
    <n v="0"/>
    <n v="9814222"/>
    <m/>
    <n v="2201499978"/>
    <d v="2024-04-10T00:00:00"/>
    <s v="(en blanco)"/>
    <n v="40191925"/>
  </r>
  <r>
    <n v="900169638"/>
    <x v="0"/>
    <s v="FE"/>
    <n v="109308"/>
    <s v="FE109308"/>
    <s v="'FE109308', "/>
    <x v="81"/>
    <n v="20231031"/>
    <n v="20231229"/>
    <n v="60"/>
    <n v="0"/>
    <n v="0"/>
    <n v="0"/>
    <n v="0"/>
    <n v="989212"/>
    <n v="989212"/>
    <s v="Glosa por contestar IPS"/>
    <x v="2"/>
    <n v="0"/>
    <m/>
    <m/>
    <m/>
    <m/>
    <s v="Para respuesta prestador"/>
    <d v="2023-10-31T00:00:00"/>
    <d v="2023-11-15T00:00:00"/>
    <d v="2023-11-18T00:00:00"/>
    <m/>
    <n v="499"/>
    <x v="6"/>
    <n v="11298054"/>
    <n v="11298054"/>
    <n v="0"/>
    <n v="0"/>
    <n v="0"/>
    <n v="1009400"/>
    <n v="0"/>
    <n v="0"/>
    <m/>
    <m/>
    <s v="se relializa objecion al validar datos de la factura cums 890111 ATENCIÓN (VISITA) DOMICILIARIA, POR FISIOTERAPIA vp$24750 se objeta diferencia$297000|SE REALIZA OBJECION AL VALIDAR LOS DATOS DE LA FACTURA CUMS 890113-01 ATENCIÓN (VISITA) DOMICILIARIA, POR TERAPIA OCUPACIONAL - NEURODESARROLLO DOMICILIARIA VP$2750 DIFERENCIA$356000|SE REALIZA OBJECION AL VALIDAR LOS DATOS DE LA FACTURA CUMS 890110-01 ATENCIÓN (VISITA) DOMICILIARIA, POR FONIATRÍA Y FONOAUDIOLOGÍA - NEURODESARROLLO VP$24750 SE OBJETA DIFERENCIA $356400"/>
    <s v="Yufrey Hernandez Truque"/>
    <n v="205773"/>
    <n v="10288654"/>
    <n v="1009400"/>
    <s v="GLOSA"/>
    <s v="SE REALIZA OBJECION AL VALIDAR LOS DATOS DE LA FACTURA CUMS 890110-01 ATENCIÓN (VISITA) DOMICILIARIA, POR FONIATRÍA Y FONOAUDIOLOGÍA - NEURODESARROLLO VP$24750 SE OBJETA DIFERENCIA $356400"/>
    <s v="FACTURACION"/>
    <s v="Procedimientos terapéuticos ambulatorios"/>
    <s v="Ambulatorio"/>
    <s v="MIG-900169638"/>
    <n v="0"/>
    <n v="0"/>
    <n v="0"/>
    <n v="0"/>
    <n v="0"/>
    <n v="989212"/>
    <n v="0"/>
    <n v="0"/>
    <n v="0"/>
    <n v="10082881"/>
    <m/>
    <n v="2201490729"/>
    <d v="2024-03-11T00:00:00"/>
    <s v="(en blanco)"/>
    <n v="29610091"/>
  </r>
  <r>
    <n v="900169638"/>
    <x v="0"/>
    <s v="FE"/>
    <n v="140003"/>
    <s v="FE140003"/>
    <s v="'FE140003', "/>
    <x v="82"/>
    <n v="20241206"/>
    <n v="20250203"/>
    <n v="60"/>
    <n v="0"/>
    <n v="930692"/>
    <n v="0"/>
    <n v="0"/>
    <n v="0"/>
    <n v="930692"/>
    <s v="Glosa por contestar IPS"/>
    <x v="2"/>
    <n v="0"/>
    <m/>
    <m/>
    <m/>
    <m/>
    <s v="Para respuesta prestador"/>
    <d v="2024-12-06T00:00:00"/>
    <d v="2024-12-12T00:00:00"/>
    <d v="2024-12-16T00:00:00"/>
    <m/>
    <n v="105"/>
    <x v="2"/>
    <n v="11826596"/>
    <n v="11826596"/>
    <n v="0"/>
    <n v="0"/>
    <n v="0"/>
    <n v="930692"/>
    <n v="0"/>
    <n v="0"/>
    <m/>
    <m/>
    <s v="facturacion se realiza objecion por mayor valor cobrado en el cups 890111 consulta fisioterapia vp$27043 se objeta la diferencia$200912|facturacion se realiza objecion la validar los datos dela factura se valida la fecha del detalle son se encuentra el servicio prestado y se evidencia que se encuentran reportados 29 dias fecha prestacion de la emfermera dia.,se objeta un dia . "/>
    <s v="Yufrey Hernandez Truque"/>
    <n v="291605"/>
    <n v="10895904"/>
    <n v="930692"/>
    <s v="GLOSA"/>
    <s v="facturacion se realiza objecion la validar los datos dela factura se valida la fecha del detalle son se encuentra el servicio prestado y se evidencia que se encuentran reportados 29 dias fecha prestacion de la emfermera dia.,se objeta un dia ."/>
    <s v="FACTURACION"/>
    <s v="Procedimientos terapéuticos ambulatorios"/>
    <s v="Ambulatorio"/>
    <s v="CMSSV-352"/>
    <n v="0"/>
    <n v="0"/>
    <n v="0"/>
    <n v="0"/>
    <n v="0"/>
    <n v="930692"/>
    <n v="0"/>
    <n v="0"/>
    <n v="0"/>
    <n v="10604299"/>
    <m/>
    <n v="2201583977"/>
    <d v="2025-01-29T00:00:00"/>
    <s v="(en blanco)"/>
    <n v="33600992"/>
  </r>
  <r>
    <n v="900169638"/>
    <x v="0"/>
    <s v="FE"/>
    <n v="114979"/>
    <s v="FE114979"/>
    <s v="'FE114979', "/>
    <x v="83"/>
    <n v="20231231"/>
    <n v="20240228"/>
    <n v="60"/>
    <n v="0"/>
    <n v="0"/>
    <n v="0"/>
    <n v="0"/>
    <n v="840880"/>
    <n v="840880"/>
    <s v="Factura en proceso interno"/>
    <x v="2"/>
    <n v="0"/>
    <m/>
    <m/>
    <m/>
    <m/>
    <s v="Para respuesta prestador"/>
    <d v="2023-12-31T00:00:00"/>
    <d v="2024-01-15T00:00:00"/>
    <d v="2025-03-30T00:00:00"/>
    <m/>
    <n v="1"/>
    <x v="0"/>
    <n v="11416004"/>
    <n v="1069200"/>
    <n v="0"/>
    <n v="0"/>
    <n v="0"/>
    <n v="1069200"/>
    <n v="0"/>
    <n v="0"/>
    <m/>
    <m/>
    <s v="se realiza objeción al validar los datos dela factura cup 890111 vp$24750 se objeta diferencia $356400 se valida nota tecnica .|se ratifica objecion al validar los datos dela factura cups 890113 ATENCIÓN (VISITA) DOMICILIARIA, POR TERAPIA OCUPACIONAL vp$24750 se objeta diferencia$356400|se ratifica objecion al validar los datos dela factura cups 890110 ATENCIÓN (VISITA) DOMICILIARIA, POR FONIATRÍA Y FONOAUDIOLOGÍA vp$24750 se objeta diferencia$356400"/>
    <s v="Elizabeth Fernandez Chilito"/>
    <n v="0"/>
    <n v="0"/>
    <n v="1069200"/>
    <s v="GLOSA"/>
    <s v="se realiza objeción al validar los datos dela factura cup 890111 vp$24750 se objeta diferencia $356400 se valida nota tecnica ."/>
    <s v="FACTURACION"/>
    <s v="Procedimientos terapéuticos ambulatorios"/>
    <s v="Ambulatorio"/>
    <s v="CMSSV-352"/>
    <n v="0"/>
    <n v="0"/>
    <n v="0"/>
    <n v="0"/>
    <n v="0"/>
    <n v="840880"/>
    <n v="0"/>
    <n v="0"/>
    <n v="0"/>
    <n v="10346804"/>
    <m/>
    <n v="2201490729"/>
    <d v="2024-03-11T00:00:00"/>
    <s v="(en blanco)"/>
    <n v="29610091"/>
  </r>
  <r>
    <n v="900169638"/>
    <x v="0"/>
    <s v="FE"/>
    <n v="121798"/>
    <s v="FE121798"/>
    <s v="'FE121798', "/>
    <x v="84"/>
    <n v="20240313"/>
    <n v="20240511"/>
    <n v="60"/>
    <n v="0"/>
    <n v="0"/>
    <n v="0"/>
    <n v="0"/>
    <n v="698544"/>
    <n v="698544"/>
    <s v="Factura en proceso interno"/>
    <x v="2"/>
    <n v="0"/>
    <m/>
    <m/>
    <m/>
    <m/>
    <s v="Para respuesta prestador"/>
    <d v="2024-03-13T00:00:00"/>
    <d v="2024-03-15T00:00:00"/>
    <d v="2025-03-30T00:00:00"/>
    <m/>
    <n v="1"/>
    <x v="0"/>
    <n v="1900800"/>
    <n v="712800"/>
    <n v="0"/>
    <n v="0"/>
    <n v="0"/>
    <n v="712800"/>
    <n v="0"/>
    <n v="0"/>
    <m/>
    <m/>
    <s v="se ratifica objecion al validar los datos dela factura cuos 890113 t.ocupacional vp$24750 se objeta la diferencia $356400|se ratifica objecion al validar los datos dela factura cups 890110 t.fonoaudiologia vp$24750 se objeta la diferencia $356400"/>
    <s v="Elizabeth Fernandez Chilito"/>
    <n v="0"/>
    <n v="0"/>
    <n v="712800"/>
    <s v="GLOSA"/>
    <s v="se ratifica objecion al validar los datos dela factura cups 890110 t.fonoaudiologia vp$24750 se objeta la diferencia $356400"/>
    <s v="FACTURACION"/>
    <s v="Procedimientos terapéuticos ambulatorios"/>
    <s v="Ambulatorio"/>
    <s v="CMSSV-352"/>
    <n v="0"/>
    <n v="0"/>
    <n v="0"/>
    <n v="0"/>
    <n v="0"/>
    <n v="698544"/>
    <n v="0"/>
    <n v="0"/>
    <n v="0"/>
    <n v="1164240"/>
    <m/>
    <n v="2201539642"/>
    <d v="2024-08-20T00:00:00"/>
    <s v="(en blanco)"/>
    <n v="23727062"/>
  </r>
  <r>
    <n v="900169638"/>
    <x v="0"/>
    <s v="FE"/>
    <n v="139327"/>
    <s v="FE139327"/>
    <s v="'FE139327', "/>
    <x v="85"/>
    <n v="20241115"/>
    <n v="20250113"/>
    <n v="60"/>
    <n v="0"/>
    <n v="664517"/>
    <n v="0"/>
    <n v="0"/>
    <n v="0"/>
    <n v="664517"/>
    <s v="Factura en proceso interno"/>
    <x v="2"/>
    <n v="0"/>
    <m/>
    <m/>
    <m/>
    <m/>
    <s v="Para respuesta prestador"/>
    <d v="2024-11-15T00:00:00"/>
    <d v="2024-12-02T00:00:00"/>
    <d v="2025-03-29T00:00:00"/>
    <m/>
    <n v="2"/>
    <x v="0"/>
    <n v="3862042"/>
    <n v="678078"/>
    <n v="0"/>
    <n v="0"/>
    <n v="0"/>
    <n v="678078"/>
    <n v="0"/>
    <n v="0"/>
    <m/>
    <m/>
    <s v="facturacion se ratifica objecion por mayor valor cobrado en terapia fonoaudiologia vp$27043 se objeta la diferencia$301368|FACTURACION SE RATIFICA OBJECION POR MAYOR VALOR COBRADO EN FISUIOTERAPIA VP$27043 SE OBJETA LA DIFERENCIA$75342|facturacion se ratifica objecion por mayor valor cobrado en terapia ocupacional vp$27043 se objeta al diferencia$301368"/>
    <s v="Elizabeth Fernandez Chilito"/>
    <n v="0"/>
    <n v="0"/>
    <n v="678078"/>
    <s v="GLOSA"/>
    <s v="facturacion se ratifica objecion por mayor valor cobrado en terapia ocupacional vp$27043 se objeta al diferencia$301368"/>
    <s v="FACTURACION"/>
    <s v="Procedimientos terapéuticos ambulatorios"/>
    <s v="Ambulatorio"/>
    <s v="CMSSV-352"/>
    <n v="0"/>
    <n v="0"/>
    <n v="0"/>
    <n v="0"/>
    <n v="0"/>
    <n v="664517"/>
    <n v="0"/>
    <n v="0"/>
    <n v="0"/>
    <n v="3120284"/>
    <m/>
    <n v="2201583977"/>
    <d v="2025-01-29T00:00:00"/>
    <s v="(en blanco)"/>
    <n v="33600992"/>
  </r>
  <r>
    <n v="900169638"/>
    <x v="0"/>
    <s v="FE"/>
    <n v="122243"/>
    <s v="FE122243"/>
    <s v="'FE122243', "/>
    <x v="86"/>
    <n v="20240405"/>
    <n v="20240603"/>
    <n v="60"/>
    <n v="0"/>
    <n v="0"/>
    <n v="0"/>
    <n v="0"/>
    <n v="609192"/>
    <n v="609192"/>
    <s v="Glosa por contestar IPS"/>
    <x v="2"/>
    <n v="0"/>
    <m/>
    <m/>
    <m/>
    <m/>
    <s v="Para respuesta prestador"/>
    <d v="2024-04-05T00:00:00"/>
    <d v="2024-04-15T00:00:00"/>
    <d v="2024-04-19T00:00:00"/>
    <m/>
    <n v="346"/>
    <x v="1"/>
    <n v="993116"/>
    <n v="993116"/>
    <n v="0"/>
    <n v="0"/>
    <n v="0"/>
    <n v="621624"/>
    <n v="0"/>
    <n v="0"/>
    <m/>
    <m/>
    <s v="AUTORIZACION  SE REALIZA OBJECION AL VALIDAR LOS DATOS DELA FACTURA EL SERVICIO FACTURADO ES DIFERENTE AL AUTORIZADO. 1)AUTORIZACION 122300230769  CURACIÓN DE LESIÓN EN PIEL O TEJIDO CELULAR SUBCUTÁNEO SOD - CURACION HERIDA LIMPIA DE 5-10 CM 2)SERVICIO FACTURADO TERAPIA ENTERESTORAL,. "/>
    <s v="Yufrey Hernandez Truque"/>
    <n v="7430"/>
    <n v="371492"/>
    <n v="621624"/>
    <s v="GLOSA"/>
    <s v="AUTORIZACION SE REALIZA OBJECION AL VALIDAR LOS DATOS DELA FACTURA EL SERVICIO FACTURADO ES DIFERENTE AL AUTORIZADO. 1)AUTORIZACION 122300230769 CURACIÓN DE LESIÓN EN PIEL O TEJIDO CELULAR SUBCUTÁNEO SOD - CURACION HERIDA LIMPIA DE 5-10 CM 2)SERVICIO FACTURADO TERAPIA ENTERESTORAL,."/>
    <s v="AUTORIZACION"/>
    <s v="Procedimientos terapéuticos ambulatorios"/>
    <s v="Ambulatorio"/>
    <s v="CMSSV-352"/>
    <n v="0"/>
    <n v="0"/>
    <n v="0"/>
    <n v="0"/>
    <n v="0"/>
    <n v="609192"/>
    <n v="0"/>
    <n v="0"/>
    <n v="0"/>
    <n v="364062"/>
    <m/>
    <n v="4800063675"/>
    <d v="2024-05-20T00:00:00"/>
    <s v="PAGO DIRECTO REGIMEN SUBSIDIADO ABRIL 2024"/>
    <n v="6081769"/>
  </r>
  <r>
    <n v="900169638"/>
    <x v="0"/>
    <s v="FE"/>
    <n v="126750"/>
    <s v="FE126750"/>
    <s v="'FE126750', "/>
    <x v="87"/>
    <n v="20240606"/>
    <n v="20240804"/>
    <n v="60"/>
    <n v="0"/>
    <n v="0"/>
    <n v="0"/>
    <n v="0"/>
    <n v="609191"/>
    <n v="609191"/>
    <s v="Glosa por contestar IPS"/>
    <x v="2"/>
    <n v="0"/>
    <m/>
    <m/>
    <m/>
    <m/>
    <s v="Para respuesta prestador"/>
    <d v="2024-06-06T00:00:00"/>
    <d v="2024-06-14T00:00:00"/>
    <d v="2024-06-21T00:00:00"/>
    <m/>
    <n v="283"/>
    <x v="1"/>
    <n v="993116"/>
    <n v="993116"/>
    <n v="0"/>
    <n v="0"/>
    <n v="0"/>
    <n v="621624"/>
    <n v="0"/>
    <n v="0"/>
    <m/>
    <m/>
    <s v="se objeta el servicio facturado es diferente al autorizado cups 869500 curacion de lesion. servicio facturado terapia enterosteral."/>
    <s v="Yufrey Hernandez Truque"/>
    <n v="7430"/>
    <n v="371492"/>
    <n v="621624"/>
    <s v="GLOSA"/>
    <s v="se objeta el servicio facturado es diferente al autorizado cups 869500 curacion de lesion. servicio facturado terapia enterosteral."/>
    <s v="AUTORIZACION"/>
    <s v="Procedimientos terapéuticos ambulatorios"/>
    <s v="Ambulatorio"/>
    <s v="CMSSV-352"/>
    <n v="0"/>
    <n v="0"/>
    <n v="0"/>
    <n v="0"/>
    <n v="0"/>
    <n v="609191"/>
    <n v="0"/>
    <n v="0"/>
    <n v="0"/>
    <n v="364062"/>
    <m/>
    <n v="4800064323"/>
    <d v="2024-07-11T00:00:00"/>
    <s v="PAGO DIRECTO REGIMEN SUBSIDIADO JUNIO 2024"/>
    <n v="2653216"/>
  </r>
  <r>
    <n v="900169638"/>
    <x v="0"/>
    <s v="FE"/>
    <n v="135571"/>
    <s v="FE135571"/>
    <s v="'FE135571', "/>
    <x v="88"/>
    <n v="20241007"/>
    <n v="20241205"/>
    <n v="60"/>
    <n v="0"/>
    <n v="0"/>
    <n v="590682"/>
    <n v="0"/>
    <n v="0"/>
    <n v="590682"/>
    <s v="Factura en proceso interno"/>
    <x v="2"/>
    <n v="0"/>
    <m/>
    <m/>
    <m/>
    <m/>
    <s v="Para respuesta prestador"/>
    <d v="2024-10-07T00:00:00"/>
    <d v="2024-11-01T00:00:00"/>
    <d v="2025-03-29T00:00:00"/>
    <m/>
    <n v="2"/>
    <x v="0"/>
    <n v="11192996"/>
    <n v="602736"/>
    <n v="0"/>
    <n v="0"/>
    <n v="0"/>
    <n v="602736"/>
    <n v="0"/>
    <n v="0"/>
    <m/>
    <m/>
    <s v="tarifa se ratifica objecion al validar cups 890113 terapia ocupacional vp$27043 diferencia $301368|tarifa se ratifica objecion cups 890110 terapia fonoaudiologia vp$27043 diferencia $301368"/>
    <s v="Elizabeth Fernandez Chilito"/>
    <n v="0"/>
    <n v="0"/>
    <n v="602736"/>
    <s v="GLOSA"/>
    <s v="tarifa se ratifica objecion cups 890110 terapia fonoaudiologia vp$27043 diferencia $301368"/>
    <s v="TARIFA"/>
    <s v="Procedimientos terapéuticos ambulatorios"/>
    <s v="Ambulatorio"/>
    <s v="CMSSV-352"/>
    <n v="0"/>
    <n v="0"/>
    <n v="0"/>
    <n v="0"/>
    <n v="0"/>
    <n v="590682"/>
    <n v="0"/>
    <n v="0"/>
    <n v="0"/>
    <n v="10302227"/>
    <m/>
    <n v="2201582044"/>
    <d v="2025-01-07T00:00:00"/>
    <s v="(en blanco)"/>
    <n v="45978804"/>
  </r>
  <r>
    <n v="900169638"/>
    <x v="0"/>
    <s v="FE"/>
    <n v="118931"/>
    <s v="FE118931"/>
    <s v="'FE118931', "/>
    <x v="89"/>
    <n v="20240210"/>
    <n v="20240409"/>
    <n v="60"/>
    <n v="0"/>
    <n v="0"/>
    <n v="0"/>
    <n v="0"/>
    <n v="557506"/>
    <n v="557506"/>
    <s v="Glosa por contestar IPS"/>
    <x v="2"/>
    <n v="0"/>
    <m/>
    <m/>
    <m/>
    <m/>
    <s v="Para respuesta prestador"/>
    <d v="2024-02-10T00:00:00"/>
    <d v="2024-03-01T00:00:00"/>
    <d v="2024-03-13T00:00:00"/>
    <m/>
    <n v="383"/>
    <x v="6"/>
    <n v="4165188"/>
    <n v="4165188"/>
    <n v="0"/>
    <n v="0"/>
    <n v="0"/>
    <n v="568884"/>
    <n v="0"/>
    <n v="0"/>
    <m/>
    <m/>
    <s v="SE REALIZA OBJECION AL VALIDAR LOS DATOS DELA FACRTURA EL SERVICIO AUTORIZADO 869500 CURACION DE LESION DE PIEL NO CORRESPONDE AL SERVICIO FACTURADO TERAPIA TERAPIA ENTEROSTOMA"/>
    <s v="Yufrey Hernandez Truque"/>
    <n v="71926"/>
    <n v="3596304"/>
    <n v="568884"/>
    <s v="GLOSA"/>
    <s v="SE REALIZA OBJECION AL VALIDAR LOS DATOS DELA FACRTURA EL SERVICIO AUTORIZADO 869500 CURACION DE LESION DE PIEL NO CORRESPONDE AL SERVICIO FACTURADO TERAPIA TERAPIA ENTEROSTOMA"/>
    <s v="AUTORIZACION"/>
    <s v="Procedimientos terapéuticos ambulatorios"/>
    <s v="Ambulatorio"/>
    <s v="CMSSV-352"/>
    <n v="0"/>
    <n v="0"/>
    <n v="0"/>
    <n v="0"/>
    <n v="0"/>
    <n v="557506"/>
    <n v="0"/>
    <n v="0"/>
    <n v="0"/>
    <n v="3524378"/>
    <m/>
    <n v="4800063675"/>
    <d v="2024-05-20T00:00:00"/>
    <s v="PAGO DIRECTO REGIMEN SUBSIDIADO ABRIL 2024"/>
    <n v="6081769"/>
  </r>
  <r>
    <n v="900169638"/>
    <x v="0"/>
    <s v="FE"/>
    <n v="133434"/>
    <s v="FE133434"/>
    <s v="'FE133434', "/>
    <x v="90"/>
    <n v="20240905"/>
    <n v="20241103"/>
    <n v="60"/>
    <n v="0"/>
    <n v="0"/>
    <n v="0"/>
    <n v="439345"/>
    <n v="0"/>
    <n v="439345"/>
    <s v="Glosa por contestar IPS"/>
    <x v="2"/>
    <n v="0"/>
    <m/>
    <m/>
    <m/>
    <m/>
    <s v="Para respuesta prestador"/>
    <d v="2024-09-05T00:00:00"/>
    <d v="2024-10-01T00:00:00"/>
    <d v="2024-10-17T00:00:00"/>
    <m/>
    <n v="165"/>
    <x v="2"/>
    <n v="1901523"/>
    <n v="1901523"/>
    <n v="0"/>
    <n v="0"/>
    <n v="0"/>
    <n v="448311"/>
    <n v="0"/>
    <n v="0"/>
    <m/>
    <m/>
    <s v="se realiza objecion al validar los datos dela factura cups 869500 fue el servicio autorizado. estan facturando terostomal. validar para darle tramite |facturacion se realiza objecion por amyor valor cobrado en terapias respiratorias autorizan 12  esta cobrando 19 se objeta la diferencia$189301"/>
    <s v="Yufrey Hernandez Truque"/>
    <n v="29064"/>
    <n v="1453212"/>
    <n v="448311"/>
    <s v="GLOSA"/>
    <s v="facturacion se realiza objecion por amyor valor cobrado en terapias respiratorias autorizan 12 esta cobrando 19 se objeta la diferencia$189301"/>
    <s v="FACTURACION"/>
    <s v="Procedimientos terapéuticos ambulatorios"/>
    <s v="Ambulatorio"/>
    <s v="CMSSV-352"/>
    <n v="0"/>
    <n v="0"/>
    <n v="0"/>
    <n v="0"/>
    <n v="0"/>
    <n v="439345"/>
    <n v="0"/>
    <n v="0"/>
    <n v="0"/>
    <n v="1424148"/>
    <m/>
    <n v="2201582044"/>
    <d v="2025-01-07T00:00:00"/>
    <s v="(en blanco)"/>
    <n v="45978804"/>
  </r>
  <r>
    <n v="900169638"/>
    <x v="0"/>
    <s v="FE"/>
    <n v="112324"/>
    <s v="FE112324"/>
    <s v="'FE112324', "/>
    <x v="91"/>
    <n v="20231130"/>
    <n v="20240128"/>
    <n v="60"/>
    <n v="0"/>
    <n v="0"/>
    <n v="0"/>
    <n v="0"/>
    <n v="305612"/>
    <n v="305612"/>
    <s v="Factura en proceso interno"/>
    <x v="2"/>
    <n v="0"/>
    <m/>
    <m/>
    <m/>
    <m/>
    <s v="Para respuesta prestador"/>
    <d v="2023-11-30T00:00:00"/>
    <d v="2023-12-12T00:00:00"/>
    <d v="2025-03-30T00:00:00"/>
    <m/>
    <n v="1"/>
    <x v="0"/>
    <n v="1484625"/>
    <n v="311850"/>
    <n v="0"/>
    <n v="0"/>
    <n v="0"/>
    <n v="311850"/>
    <n v="0"/>
    <n v="0"/>
    <m/>
    <m/>
    <s v="se ratifica objecion al validar los datos dela factura cups890111 teraia fisica vp$24750 se objeta diferencia$297000|se ratifica objecion al validar los datos de la factura cup890113 vp$24750 se objeta diferencia $14850"/>
    <s v="Elizabeth Fernandez Chilito"/>
    <n v="0"/>
    <n v="0"/>
    <n v="311850"/>
    <s v="GLOSA"/>
    <s v="se ratifica objecion al validar los datos dela factura cups890111 teraia fisica vp$24750 se objeta diferencia$297000"/>
    <s v="FACTURACION"/>
    <s v="Procedimientos terapéuticos ambulatorios"/>
    <s v="Ambulatorio"/>
    <s v="CMSSV-352"/>
    <n v="0"/>
    <n v="0"/>
    <n v="0"/>
    <n v="0"/>
    <n v="0"/>
    <n v="305612"/>
    <n v="0"/>
    <n v="0"/>
    <n v="0"/>
    <n v="1149320"/>
    <m/>
    <n v="2201499978"/>
    <d v="2024-04-10T00:00:00"/>
    <s v="(en blanco)"/>
    <n v="40191925"/>
  </r>
  <r>
    <n v="900169638"/>
    <x v="0"/>
    <s v="FE"/>
    <n v="138169"/>
    <s v="FE138169"/>
    <s v="'FE138169', "/>
    <x v="92"/>
    <n v="20241106"/>
    <n v="20250104"/>
    <n v="60"/>
    <n v="0"/>
    <n v="295341"/>
    <n v="0"/>
    <n v="0"/>
    <n v="0"/>
    <n v="295341"/>
    <s v="Glosa por contestar IPS"/>
    <x v="2"/>
    <n v="0"/>
    <m/>
    <m/>
    <m/>
    <m/>
    <s v="Para respuesta prestador"/>
    <d v="2024-11-06T00:00:00"/>
    <d v="2024-12-02T00:00:00"/>
    <d v="2024-12-16T00:00:00"/>
    <m/>
    <n v="105"/>
    <x v="2"/>
    <n v="2619956"/>
    <n v="2619956"/>
    <n v="0"/>
    <n v="0"/>
    <n v="0"/>
    <n v="301368"/>
    <n v="0"/>
    <n v="0"/>
    <m/>
    <m/>
    <s v="FACTURACION SE REALIZA OBJECION POR MAYOR VALOR COBRADO TERAPIA OCUPACIONAL CUP 890113 VP$27043 SE OBJETA LA DIFERENCIA$150684|FACTURACION SE REALIZA OBJECION POR MAYOR VALOR COBRADO CUPS 890110 TERAPIA FONOAUDIOLOGIA VP$27043 SE OBJETA LA DIFERENCIA $150684"/>
    <s v="Yufrey Hernandez Truque"/>
    <n v="46372"/>
    <n v="2318588"/>
    <n v="301368"/>
    <s v="GLOSA"/>
    <s v="FACTURACION SE REALIZA OBJECION POR MAYOR VALOR COBRADO TERAPIA OCUPACIONAL CUP 890113 VP$27043 SE OBJETA LA DIFERENCIA$150684"/>
    <s v="TARIFA"/>
    <s v="Procedimientos terapéuticos ambulatorios"/>
    <s v="Ambulatorio"/>
    <s v="CMSSV-352"/>
    <n v="0"/>
    <n v="0"/>
    <n v="0"/>
    <n v="0"/>
    <n v="0"/>
    <n v="295341"/>
    <n v="0"/>
    <n v="0"/>
    <n v="0"/>
    <n v="2272216"/>
    <m/>
    <n v="2201583977"/>
    <d v="2025-01-29T00:00:00"/>
    <s v="(en blanco)"/>
    <n v="33600992"/>
  </r>
  <r>
    <n v="900169638"/>
    <x v="0"/>
    <s v="FE"/>
    <n v="92475"/>
    <s v="FE92475"/>
    <s v="'FE92475', "/>
    <x v="93"/>
    <n v="20230629"/>
    <n v="20230827"/>
    <n v="60"/>
    <n v="0"/>
    <n v="0"/>
    <n v="0"/>
    <n v="0"/>
    <n v="267021"/>
    <n v="267021"/>
    <s v="Glosa por contestar IPS"/>
    <x v="2"/>
    <n v="0"/>
    <m/>
    <m/>
    <m/>
    <m/>
    <s v="Para respuesta prestador"/>
    <d v="2023-06-29T00:00:00"/>
    <d v="2023-09-01T00:00:00"/>
    <d v="2023-09-23T00:00:00"/>
    <m/>
    <n v="555"/>
    <x v="6"/>
    <n v="1714142"/>
    <n v="1714142"/>
    <n v="0"/>
    <n v="0"/>
    <n v="0"/>
    <n v="272472"/>
    <n v="0"/>
    <n v="0"/>
    <m/>
    <m/>
    <s v="SE REALIZA OBJECION AL VALIDAR LOS DATOS DE LA FACTURA CUP AUTORIZADO 890112 ATENCIÓN (VISITA) DOMICILIARIA, POR TERAPIA RESPIRATORIA, NO CORESPONDE AL FACTURA 890111 ."/>
    <s v="Yufrey Hernandez Truque"/>
    <n v="28832"/>
    <n v="1441670"/>
    <n v="272472"/>
    <s v="GLOSA"/>
    <s v="SE REALIZA OBJECION AL VALIDAR LOS DATOS DE LA FACTURA CUP AUTORIZADO 890112 ATENCIÓN (VISITA) DOMICILIARIA, POR TERAPIA RESPIRATORIA, NO CORESPONDE AL FACTURA 890111 ."/>
    <s v="AUTORIZACION"/>
    <s v="Procedimientos terapéuticos ambulatorios"/>
    <s v="Ambulatorio"/>
    <s v="MIG-900169638"/>
    <n v="0"/>
    <n v="0"/>
    <n v="0"/>
    <n v="0"/>
    <n v="0"/>
    <n v="267021"/>
    <n v="0"/>
    <n v="0"/>
    <n v="0"/>
    <n v="1412838"/>
    <m/>
    <n v="2201499978"/>
    <d v="2024-04-10T00:00:00"/>
    <s v="(en blanco)"/>
    <n v="40191925"/>
  </r>
  <r>
    <n v="900169638"/>
    <x v="0"/>
    <s v="FE"/>
    <n v="126758"/>
    <s v="FE126758"/>
    <s v="'FE126758', "/>
    <x v="94"/>
    <n v="20240606"/>
    <n v="20240804"/>
    <n v="60"/>
    <n v="0"/>
    <n v="0"/>
    <n v="0"/>
    <n v="0"/>
    <n v="253830"/>
    <n v="253830"/>
    <s v="Glosa por contestar IPS"/>
    <x v="2"/>
    <n v="0"/>
    <m/>
    <m/>
    <m/>
    <m/>
    <s v="Para respuesta prestador"/>
    <d v="2024-06-06T00:00:00"/>
    <d v="2024-06-14T00:00:00"/>
    <d v="2024-06-21T00:00:00"/>
    <m/>
    <n v="283"/>
    <x v="1"/>
    <n v="515220"/>
    <n v="515220"/>
    <n v="0"/>
    <n v="0"/>
    <n v="0"/>
    <n v="259010"/>
    <n v="0"/>
    <n v="0"/>
    <m/>
    <m/>
    <s v="se realiza objecion al validar los datos dela factura se realiza objecion por que el servicio facturado no corresponde al facturado servicio autorizado 869500-38 CURACIÓN DE LESIÓN EN PIEL O TEJIDO CELULAR SUBCUTÁNEO SOD - CURACION HERIDA LIMPIA DE 5-10 CM   servicio facturado 890105 terapai enterostoral . "/>
    <s v="Yufrey Hernandez Truque"/>
    <n v="5124"/>
    <n v="256210"/>
    <n v="259010"/>
    <s v="GLOSA"/>
    <s v="se realiza objecion al validar los datos dela factura se realiza objecion por que el servicio facturado no corresponde al facturado servicio autorizado 869500-38 CURACIÓN DE LESIÓN EN PIEL O TEJIDO CELULAR SUBCUTÁNEO SOD - CURACION HERIDA LIMPIA DE 5-10 CM servicio facturado 890105 terapai enterostoral ."/>
    <s v="AUTORIZACION"/>
    <s v="Procedimientos terapéuticos ambulatorios"/>
    <s v="Ambulatorio"/>
    <s v="CMSSV-352"/>
    <n v="0"/>
    <n v="0"/>
    <n v="0"/>
    <n v="0"/>
    <n v="0"/>
    <n v="253830"/>
    <n v="0"/>
    <n v="0"/>
    <n v="0"/>
    <n v="251086"/>
    <m/>
    <n v="2201554302"/>
    <d v="2024-09-30T00:00:00"/>
    <s v="(en blanco)"/>
    <n v="40350859"/>
  </r>
  <r>
    <n v="900169638"/>
    <x v="0"/>
    <s v="FE"/>
    <n v="138163"/>
    <s v="FE138163"/>
    <s v="'FE138163', "/>
    <x v="95"/>
    <n v="20241106"/>
    <n v="20250104"/>
    <n v="60"/>
    <n v="0"/>
    <n v="253830"/>
    <n v="0"/>
    <n v="0"/>
    <n v="0"/>
    <n v="253830"/>
    <s v="Glosa por contestar IPS"/>
    <x v="2"/>
    <n v="0"/>
    <m/>
    <m/>
    <m/>
    <m/>
    <s v="Para respuesta prestador"/>
    <d v="2024-11-06T00:00:00"/>
    <d v="2024-12-02T00:00:00"/>
    <d v="2024-12-16T00:00:00"/>
    <m/>
    <n v="105"/>
    <x v="2"/>
    <n v="1712222"/>
    <n v="1712222"/>
    <n v="0"/>
    <n v="0"/>
    <n v="0"/>
    <n v="259010"/>
    <n v="0"/>
    <n v="0"/>
    <m/>
    <m/>
    <s v="se realiza objecion al validar los datos la autorizacion 122300676215  autorizacion curacion de herida y estan facturado terapia enterostomal"/>
    <s v="Yufrey Hernandez Truque"/>
    <n v="29064"/>
    <n v="1453212"/>
    <n v="259010"/>
    <s v="GLOSA"/>
    <s v="se realiza objecion al validar los datos la autorizacion 122300676215 autorizacion curacion de herida y estan facturado terapia enterostomal"/>
    <s v="AUTORIZACION"/>
    <s v="Procedimientos terapéuticos ambulatorios"/>
    <s v="Ambulatorio"/>
    <s v="CMSSV-352"/>
    <n v="0"/>
    <n v="0"/>
    <n v="0"/>
    <n v="0"/>
    <n v="0"/>
    <n v="253830"/>
    <n v="0"/>
    <n v="0"/>
    <n v="0"/>
    <n v="1424148"/>
    <m/>
    <n v="2201583977"/>
    <d v="2025-01-29T00:00:00"/>
    <s v="(en blanco)"/>
    <n v="33600992"/>
  </r>
  <r>
    <n v="900169638"/>
    <x v="0"/>
    <s v="FE"/>
    <n v="118919"/>
    <s v="FE118919"/>
    <s v="'FE118919', "/>
    <x v="96"/>
    <n v="20240210"/>
    <n v="20240409"/>
    <n v="60"/>
    <n v="0"/>
    <n v="0"/>
    <n v="0"/>
    <n v="0"/>
    <n v="232294"/>
    <n v="232294"/>
    <s v="Glosa por contestar IPS"/>
    <x v="2"/>
    <n v="0"/>
    <m/>
    <m/>
    <m/>
    <m/>
    <s v="Para respuesta prestador"/>
    <d v="2024-02-10T00:00:00"/>
    <d v="2024-03-01T00:00:00"/>
    <d v="2024-03-13T00:00:00"/>
    <m/>
    <n v="383"/>
    <x v="6"/>
    <n v="1616527"/>
    <n v="1616527"/>
    <n v="0"/>
    <n v="0"/>
    <n v="0"/>
    <n v="237035"/>
    <n v="0"/>
    <n v="0"/>
    <m/>
    <m/>
    <s v="se realiza objecion al validar los datos dela factura cups 869500 curacion de piel servicio autorizado estan facturando terapia enteroteral , el servicio facurado no corresponde al autorizado."/>
    <s v="Yufrey Hernandez Truque"/>
    <n v="27590"/>
    <n v="1379492"/>
    <n v="237035"/>
    <s v="GLOSA"/>
    <s v="se realiza objecion al validar los datos dela factura cups 869500 curacion de piel servicio autorizado estan facturando terapia enteroteral"/>
    <s v="AUTORIZACION"/>
    <s v="Procedimientos terapéuticos ambulatorios"/>
    <s v="Ambulatorio"/>
    <s v="CMSSV-352"/>
    <n v="0"/>
    <n v="0"/>
    <n v="0"/>
    <n v="0"/>
    <n v="0"/>
    <n v="232294"/>
    <n v="0"/>
    <n v="0"/>
    <n v="0"/>
    <n v="1351902"/>
    <m/>
    <n v="2201520127"/>
    <d v="2024-06-17T00:00:00"/>
    <s v="(en blanco)"/>
    <n v="28483889"/>
  </r>
  <r>
    <n v="900169638"/>
    <x v="0"/>
    <s v="FE"/>
    <n v="89784"/>
    <s v="FE89784"/>
    <s v="'FE89784', "/>
    <x v="97"/>
    <n v="20230531"/>
    <n v="20230729"/>
    <n v="60"/>
    <n v="0"/>
    <n v="0"/>
    <n v="0"/>
    <n v="0"/>
    <n v="213114"/>
    <n v="213114"/>
    <s v="Glosa por contestar IPS"/>
    <x v="2"/>
    <n v="0"/>
    <m/>
    <m/>
    <m/>
    <m/>
    <s v="Para respuesta prestador"/>
    <d v="2023-05-31T00:00:00"/>
    <d v="2023-09-01T00:00:00"/>
    <d v="2023-09-21T00:00:00"/>
    <m/>
    <n v="557"/>
    <x v="6"/>
    <n v="1301383"/>
    <n v="1301383"/>
    <n v="0"/>
    <n v="0"/>
    <n v="0"/>
    <n v="217465"/>
    <n v="0"/>
    <n v="0"/>
    <m/>
    <m/>
    <s v="SE REALIZA OBJECION AL VALIDAR LOS DATOS LA AUTORIZACION 231238544578301  CUP 890105 SE AUTORIZADA ATENCIÓN (VISITA) DOMICILIARIA, POR ENFERMERIA ."/>
    <s v="Yufrey Hernandez Truque"/>
    <n v="21678"/>
    <n v="1083918"/>
    <n v="217465"/>
    <s v="GLOSA"/>
    <s v="SE REALIZA OBJECION AL VALIDAR LOS DATOS LA AUTORIZACION 231238544578301 CUP 890105 SE AUTORIZADA ATENCIÓN (VISITA) DOMICILIARIA, POR ENFERMERIA ."/>
    <s v="AUTORIZACION"/>
    <s v="Procedimientos terapéuticos ambulatorios"/>
    <s v="Ambulatorio"/>
    <s v="CMSSV-352"/>
    <n v="0"/>
    <n v="0"/>
    <n v="0"/>
    <n v="0"/>
    <n v="0"/>
    <n v="213114"/>
    <n v="0"/>
    <n v="0"/>
    <n v="0"/>
    <n v="1062240"/>
    <m/>
    <n v="2201491819"/>
    <d v="2024-03-22T00:00:00"/>
    <s v="(en blanco)"/>
    <n v="8417209"/>
  </r>
  <r>
    <n v="900169638"/>
    <x v="0"/>
    <s v="FE"/>
    <n v="122247"/>
    <s v="FE122247"/>
    <s v="'FE122247', "/>
    <x v="98"/>
    <n v="20240405"/>
    <n v="20240603"/>
    <n v="60"/>
    <n v="0"/>
    <n v="0"/>
    <n v="0"/>
    <n v="0"/>
    <n v="203064"/>
    <n v="203064"/>
    <s v="Glosa por contestar IPS"/>
    <x v="2"/>
    <n v="0"/>
    <m/>
    <m/>
    <m/>
    <m/>
    <s v="Para respuesta prestador"/>
    <d v="2024-04-05T00:00:00"/>
    <d v="2024-04-15T00:00:00"/>
    <d v="2024-04-19T00:00:00"/>
    <m/>
    <n v="346"/>
    <x v="1"/>
    <n v="748068"/>
    <n v="748068"/>
    <n v="0"/>
    <n v="0"/>
    <n v="0"/>
    <n v="207208"/>
    <n v="0"/>
    <n v="0"/>
    <m/>
    <m/>
    <s v="AUTORIZACION: SE REALIZA OBJECION AL VALIDAR LOS DATOS DELA FACTURA EL SERVICIO FACTURADO ES DIFERENTE AL AUTORIZADO. 1)AUTORIZACION 122300227856 CURACIÓN DE LESIÓN EN PIEL O TEJIDO CELULAR SUBCUTÁNEO SOD - CURACION HERIDA LIMPIA DE 5-10 CM  2)SERVICIO FACTURADO TERAPIA ENTERESTORAL. SE OBJETA LA DIFERENCIA $207208, VALIDAR CON EL AREA ENCARGADACAPAUTORIZACIONES@EPSDELAGENTE.COM.CO  "/>
    <s v="Yufrey Hernandez Truque"/>
    <n v="10817"/>
    <n v="540860"/>
    <n v="207208"/>
    <s v="GLOSA"/>
    <s v="AUTORIZACION: SE REALIZA OBJECION AL VALIDAR LOS DATOS DELA FACTURA EL SERVICIO FACTURADO ES DIFERENTE AL AUTORIZADO. 1)AUTORIZACION 122300227856 CURACIÓN DE LESIÓN EN PIEL O TEJIDO CELULAR SUBCUTÁNEO SOD - CURACION HERIDA LIMPIA DE 5-10 CM 2)SERVICIO FACTURADO TERAPIA ENTERESTORAL. SE OBJETA LA DIFERENCIA $207208, VALIDAR CON EL AREA ENCARGADACAPAUTORIZACIONES@EPSDELAGENTE.COM.CO"/>
    <s v="AUTORIZACION"/>
    <s v="Procedimientos terapéuticos ambulatorios"/>
    <s v="Ambulatorio"/>
    <s v="CMSSV-352"/>
    <n v="0"/>
    <n v="0"/>
    <n v="0"/>
    <n v="0"/>
    <n v="0"/>
    <n v="203064"/>
    <n v="0"/>
    <n v="0"/>
    <n v="0"/>
    <n v="530043"/>
    <m/>
    <n v="2201539642"/>
    <d v="2024-08-20T00:00:00"/>
    <s v="(en blanco)"/>
    <n v="23727062"/>
  </r>
  <r>
    <n v="900169638"/>
    <x v="0"/>
    <s v="FE"/>
    <n v="126756"/>
    <s v="FE126756"/>
    <s v="'FE126756', "/>
    <x v="99"/>
    <n v="20240606"/>
    <n v="20240804"/>
    <n v="60"/>
    <n v="0"/>
    <n v="0"/>
    <n v="0"/>
    <n v="0"/>
    <n v="203064"/>
    <n v="203064"/>
    <s v="Glosa por contestar IPS"/>
    <x v="2"/>
    <n v="0"/>
    <m/>
    <m/>
    <m/>
    <m/>
    <s v="Para respuesta prestador"/>
    <d v="2024-06-06T00:00:00"/>
    <d v="2024-06-14T00:00:00"/>
    <d v="2024-06-21T00:00:00"/>
    <m/>
    <n v="283"/>
    <x v="1"/>
    <n v="1660420"/>
    <n v="1660420"/>
    <n v="0"/>
    <n v="0"/>
    <n v="0"/>
    <n v="207208"/>
    <n v="0"/>
    <n v="0"/>
    <m/>
    <m/>
    <s v="se realiza objecion al validar los datos dela factura la autorizacion 122300302806 cups 869500 servicio autorizado, el servicio facturado no corresponde al autorizado, se objeta $207208 servicio facturado cup 890105 terapia enterostemal "/>
    <s v="Yufrey Hernandez Truque"/>
    <n v="29064"/>
    <n v="1453212"/>
    <n v="207208"/>
    <s v="GLOSA"/>
    <s v="se realiza objecion al validar los datos dela factura la autorizacion 122300302806 cups 869500 servicio autorizado, el servicio facturado no corresponde al autorizado, se objeta $207208 servicio facturado cup 890105 terapia enterostemal"/>
    <s v="AUTORIZACION"/>
    <s v="Procedimientos terapéuticos ambulatorios"/>
    <s v="Ambulatorio"/>
    <s v="CMSSV-352"/>
    <n v="0"/>
    <n v="0"/>
    <n v="0"/>
    <n v="0"/>
    <n v="0"/>
    <n v="203064"/>
    <n v="0"/>
    <n v="0"/>
    <n v="0"/>
    <n v="1424148"/>
    <m/>
    <n v="2201554302"/>
    <d v="2024-09-30T00:00:00"/>
    <s v="(en blanco)"/>
    <n v="40350859"/>
  </r>
  <r>
    <n v="900169638"/>
    <x v="0"/>
    <s v="FE"/>
    <n v="131189"/>
    <s v="FE131189"/>
    <s v="'FE131189', "/>
    <x v="100"/>
    <n v="20240807"/>
    <n v="20241005"/>
    <n v="60"/>
    <n v="0"/>
    <n v="0"/>
    <n v="0"/>
    <n v="203064"/>
    <n v="0"/>
    <n v="203064"/>
    <s v="Glosa por contestar IPS"/>
    <x v="2"/>
    <n v="0"/>
    <m/>
    <m/>
    <m/>
    <m/>
    <s v="Para respuesta prestador"/>
    <d v="2024-08-07T00:00:00"/>
    <d v="2024-09-02T00:00:00"/>
    <d v="2024-09-28T00:00:00"/>
    <m/>
    <n v="184"/>
    <x v="1"/>
    <n v="1660420"/>
    <n v="1660420"/>
    <n v="0"/>
    <n v="0"/>
    <n v="0"/>
    <n v="207208"/>
    <n v="0"/>
    <n v="0"/>
    <m/>
    <m/>
    <s v="se realiza objecion por el servicio facturado la autorizacion 122300364069 CURACIÓN DE LESIÓN EN PIEL O TEJIDO CELULAR SUBCUTÁNEO SOD - CURACION HERIDA LIMPIA DE 5-10  servicio autorizado. y estan facturado terapia entestoral ,codigo autorizado es diferente al facturado , validar para darle tramite ala factura."/>
    <s v="Yufrey Hernandez Truque"/>
    <n v="29064"/>
    <n v="1453212"/>
    <n v="207208"/>
    <s v="GLOSA"/>
    <s v="se realiza objecion por el servicio facturado la autorizacion 122300364069 CURACIÓN DE LESIÓN EN PIEL O TEJIDO CELULAR SUBCUTÁNEO SOD - CURACION HERIDA LIMPIA DE 5-10 servicio autorizado. y estan facturado terapia entestoral ,codigo autorizado es diferente al facturado , validar para darle tramite ala factura."/>
    <s v="AUTORIZACION"/>
    <s v="Procedimientos terapéuticos ambulatorios"/>
    <s v="Ambulatorio"/>
    <s v="CMSSV-352"/>
    <n v="0"/>
    <n v="0"/>
    <n v="0"/>
    <n v="0"/>
    <n v="0"/>
    <n v="203064"/>
    <n v="0"/>
    <n v="0"/>
    <n v="0"/>
    <n v="1424148"/>
    <m/>
    <n v="4800065750"/>
    <d v="2024-10-29T00:00:00"/>
    <s v="PAGO DIRECTO RC 3DO PROC. OCTUBRE"/>
    <n v="30074866"/>
  </r>
  <r>
    <n v="900169638"/>
    <x v="0"/>
    <s v="FE"/>
    <n v="131863"/>
    <s v="FE131863"/>
    <s v="'FE131863', "/>
    <x v="101"/>
    <n v="20240809"/>
    <n v="20241007"/>
    <n v="60"/>
    <n v="0"/>
    <n v="0"/>
    <n v="0"/>
    <n v="203064"/>
    <n v="0"/>
    <n v="203064"/>
    <s v="Glosa por contestar IPS"/>
    <x v="2"/>
    <n v="0"/>
    <m/>
    <m/>
    <m/>
    <m/>
    <s v="Para respuesta prestador"/>
    <d v="2024-08-09T00:00:00"/>
    <d v="2024-09-02T00:00:00"/>
    <d v="2024-09-27T00:00:00"/>
    <m/>
    <n v="185"/>
    <x v="1"/>
    <n v="2201280"/>
    <n v="2201280"/>
    <n v="0"/>
    <n v="0"/>
    <n v="0"/>
    <n v="207208"/>
    <n v="0"/>
    <n v="0"/>
    <m/>
    <m/>
    <s v="tarifa se realiza objecion al validar los datos dela factura ,el servicio autorizado es curacion de herida y estan facturando terapia enterostomal, validar para darle tramite ala factura."/>
    <s v="Yufrey Hernandez Truque"/>
    <n v="39882"/>
    <n v="1994072"/>
    <n v="207208"/>
    <s v="GLOSA"/>
    <s v="tarifa se realiza objecion al validar los datos dela factura ,el servicio autorizado es curacion de herida y estan facturando terapia enterostomal, validar para darle tramite ala factura."/>
    <s v="TARIFA"/>
    <s v="Procedimientos terapéuticos ambulatorios"/>
    <s v="Ambulatorio"/>
    <s v="CMSSV-352"/>
    <n v="0"/>
    <n v="0"/>
    <n v="0"/>
    <n v="0"/>
    <n v="0"/>
    <n v="203064"/>
    <n v="0"/>
    <n v="0"/>
    <n v="0"/>
    <n v="1954190"/>
    <m/>
    <n v="4800065750"/>
    <d v="2024-10-29T00:00:00"/>
    <s v="PAGO DIRECTO RC 3DO PROC. OCTUBRE"/>
    <n v="30074866"/>
  </r>
  <r>
    <n v="900169638"/>
    <x v="0"/>
    <s v="FE"/>
    <n v="135432"/>
    <s v="FE135432"/>
    <s v="'FE135432', "/>
    <x v="102"/>
    <n v="20241007"/>
    <n v="20241205"/>
    <n v="60"/>
    <n v="0"/>
    <n v="0"/>
    <n v="203064"/>
    <n v="0"/>
    <n v="0"/>
    <n v="203064"/>
    <s v="Glosa por contestar IPS"/>
    <x v="2"/>
    <n v="0"/>
    <m/>
    <m/>
    <m/>
    <m/>
    <s v="Para respuesta prestador"/>
    <d v="2024-10-07T00:00:00"/>
    <d v="2024-11-01T00:00:00"/>
    <d v="2024-11-19T00:00:00"/>
    <m/>
    <n v="132"/>
    <x v="2"/>
    <n v="2525796"/>
    <n v="2525796"/>
    <n v="0"/>
    <n v="0"/>
    <n v="0"/>
    <n v="207208"/>
    <n v="0"/>
    <n v="0"/>
    <m/>
    <m/>
    <s v="TARIFA SE REALIZA OBJECION AL VALIDAR LOS DATOS DELA FACTURA CUPS 890105 FACTURADO ,ES DIFERENTE AL AUTORIZADO CUPS 869500 VP$42915"/>
    <s v="Yufrey Hernandez Truque"/>
    <n v="46372"/>
    <n v="2318588"/>
    <n v="207208"/>
    <s v="GLOSA"/>
    <s v="TARIFA SE REALIZA OBJECION AL VALIDAR LOS DATOS DELA FACTURA CUPS 890105 FACTURADO ,ES DIFERENTE AL AUTORIZADO CUPS 869500 VP$42915"/>
    <s v="TARIFA"/>
    <s v="Procedimientos terapéuticos ambulatorios"/>
    <s v="Ambulatorio"/>
    <s v="CMSSV-352"/>
    <n v="0"/>
    <n v="0"/>
    <n v="0"/>
    <n v="0"/>
    <n v="0"/>
    <n v="203064"/>
    <n v="0"/>
    <n v="0"/>
    <n v="0"/>
    <n v="2272216"/>
    <m/>
    <n v="2201582044"/>
    <d v="2025-01-07T00:00:00"/>
    <s v="(en blanco)"/>
    <n v="45978804"/>
  </r>
  <r>
    <n v="900169638"/>
    <x v="0"/>
    <s v="FE"/>
    <n v="139971"/>
    <s v="FE139971"/>
    <s v="'FE139971', "/>
    <x v="103"/>
    <n v="20241205"/>
    <n v="20250202"/>
    <n v="60"/>
    <n v="0"/>
    <n v="203064"/>
    <n v="0"/>
    <n v="0"/>
    <n v="0"/>
    <n v="203064"/>
    <s v="Glosa por contestar IPS"/>
    <x v="2"/>
    <n v="0"/>
    <m/>
    <m/>
    <m/>
    <m/>
    <s v="Para respuesta prestador"/>
    <d v="2024-12-05T00:00:00"/>
    <d v="2024-12-12T00:00:00"/>
    <d v="2024-12-16T00:00:00"/>
    <m/>
    <n v="105"/>
    <x v="2"/>
    <n v="1660420"/>
    <n v="1660420"/>
    <n v="0"/>
    <n v="0"/>
    <n v="0"/>
    <n v="207208"/>
    <n v="0"/>
    <n v="0"/>
    <m/>
    <m/>
    <s v="se realiza objecion al validar los datos de la factura la autorizacion 122300700107 servicio autorizado CURACIÓN DE LESIÓN EN PIEL O TEJIDO CELULAR SUBCUTÁNEO SOD - CURACION HERIDA LIMPIA DE 5-10 CM y facturan terapia enterostomal .validar con el area encargada capautorizaxciones . "/>
    <s v="Yufrey Hernandez Truque"/>
    <n v="29064"/>
    <n v="1453212"/>
    <n v="207208"/>
    <s v="GLOSA"/>
    <s v="se realiza objecion al validar los datos de la factura la autorizacion 122300700107 servicio autorizado CURACIÓN DE LESIÓN EN PIEL O TEJIDO CELULAR SUBCUTÁNEO SOD - CURACION HERIDA LIMPIA DE 5-10 CM y facturan terapia enterostomal .validar con el area encargada capautorizaxciones ."/>
    <s v="AUTORIZACION"/>
    <s v="Procedimientos terapéuticos ambulatorios"/>
    <s v="Ambulatorio"/>
    <s v="CMSSV-352"/>
    <n v="0"/>
    <n v="0"/>
    <n v="0"/>
    <n v="0"/>
    <n v="0"/>
    <n v="203064"/>
    <n v="0"/>
    <n v="0"/>
    <n v="0"/>
    <n v="1424148"/>
    <m/>
    <n v="2201583977"/>
    <d v="2025-01-29T00:00:00"/>
    <s v="(en blanco)"/>
    <n v="33600992"/>
  </r>
  <r>
    <n v="900169638"/>
    <x v="0"/>
    <s v="FE"/>
    <n v="129125"/>
    <s v="FE129125"/>
    <s v="'FE129125', "/>
    <x v="104"/>
    <n v="20240705"/>
    <n v="20240902"/>
    <n v="60"/>
    <n v="0"/>
    <n v="0"/>
    <n v="0"/>
    <n v="203063"/>
    <n v="0"/>
    <n v="203063"/>
    <s v="Glosa por contestar IPS"/>
    <x v="2"/>
    <n v="0"/>
    <m/>
    <m/>
    <m/>
    <m/>
    <s v="Para respuesta prestador"/>
    <d v="2024-07-05T00:00:00"/>
    <d v="2024-07-15T00:00:00"/>
    <d v="2024-07-19T00:00:00"/>
    <m/>
    <n v="255"/>
    <x v="1"/>
    <n v="1613444"/>
    <n v="1613444"/>
    <n v="0"/>
    <n v="0"/>
    <n v="0"/>
    <n v="207208"/>
    <n v="0"/>
    <n v="0"/>
    <m/>
    <m/>
    <s v="facturacion: se realiza objecion al validar los datos dela factura el servicio facturado cums 890105 terapia enterostomal , es diferente al servicio facturado cup 869500 curacion en lesion de tejido. "/>
    <s v="Yufrey Hernandez Truque"/>
    <n v="28124"/>
    <n v="1406236"/>
    <n v="207208"/>
    <s v="GLOSA"/>
    <s v="facturacion: se realiza objecion al validar los datos dela factura el servicio facturado cums 890105 terapia enterostomal , es diferente al servicio facturado cup 869500 curacion en lesion de tejido."/>
    <s v="FACTURACION"/>
    <s v="Procedimientos terapéuticos ambulatorios"/>
    <s v="Ambulatorio"/>
    <s v="CMSSV-352"/>
    <n v="0"/>
    <n v="0"/>
    <n v="0"/>
    <n v="0"/>
    <n v="0"/>
    <n v="203063"/>
    <n v="0"/>
    <n v="0"/>
    <n v="0"/>
    <n v="1378112"/>
    <m/>
    <n v="4800065750"/>
    <d v="2024-10-29T00:00:00"/>
    <s v="PAGO DIRECTO RC 3DO PROC. OCTUBRE"/>
    <n v="30074866"/>
  </r>
  <r>
    <n v="900169638"/>
    <x v="0"/>
    <s v="FE"/>
    <n v="91264"/>
    <s v="FE91264"/>
    <s v="'FE91264', "/>
    <x v="105"/>
    <n v="20230531"/>
    <n v="20230729"/>
    <n v="60"/>
    <n v="0"/>
    <n v="0"/>
    <n v="0"/>
    <n v="0"/>
    <n v="191525"/>
    <n v="191525"/>
    <s v="Glosa por contestar IPS"/>
    <x v="2"/>
    <n v="0"/>
    <m/>
    <m/>
    <m/>
    <m/>
    <s v="Para respuesta prestador"/>
    <d v="2023-05-31T00:00:00"/>
    <d v="2023-09-01T00:00:00"/>
    <d v="2023-09-21T00:00:00"/>
    <m/>
    <n v="557"/>
    <x v="6"/>
    <n v="6097865"/>
    <n v="6097865"/>
    <n v="0"/>
    <n v="0"/>
    <n v="0"/>
    <n v="195433"/>
    <n v="0"/>
    <n v="0"/>
    <m/>
    <m/>
    <s v="SE REALIZA OBJECION  POR CONSULTA DE ATENCION DE EMFERMERIA AUT: 231238544576350 AUTORIZARON 30 Y SE OBJETA 1 POR VALOR DE $195433."/>
    <s v="Yufrey Hernandez Truque"/>
    <n v="118049"/>
    <n v="5902432"/>
    <n v="195433"/>
    <s v="GLOSA"/>
    <s v="SE REALIZA OBJECION POR CONSULTA DE ATENCION DE EMFERMERIA AUT: 231238544576350 AUTORIZARON 30 Y SE OBJETA 1 POR VALOR DE $195433."/>
    <s v="AUTORIZACION"/>
    <s v="Procedimientos terapéuticos ambulatorios"/>
    <s v="Ambulatorio"/>
    <s v="MIG-900169638"/>
    <n v="0"/>
    <n v="0"/>
    <n v="0"/>
    <n v="0"/>
    <n v="0"/>
    <n v="191525"/>
    <n v="0"/>
    <n v="0"/>
    <n v="0"/>
    <n v="5784383"/>
    <m/>
    <n v="2201491819"/>
    <d v="2024-03-22T00:00:00"/>
    <s v="(en blanco)"/>
    <n v="8417209"/>
  </r>
  <r>
    <n v="900169638"/>
    <x v="0"/>
    <s v="FE"/>
    <n v="139972"/>
    <s v="FE139972"/>
    <s v="'FE139972', "/>
    <x v="106"/>
    <n v="20241205"/>
    <n v="20250202"/>
    <n v="60"/>
    <n v="0"/>
    <n v="185516"/>
    <n v="0"/>
    <n v="0"/>
    <n v="0"/>
    <n v="185516"/>
    <s v="Glosa por contestar IPS"/>
    <x v="2"/>
    <n v="0"/>
    <m/>
    <m/>
    <m/>
    <m/>
    <s v="Para respuesta prestador"/>
    <d v="2024-12-05T00:00:00"/>
    <d v="2024-12-12T00:00:00"/>
    <d v="2024-12-16T00:00:00"/>
    <m/>
    <n v="105"/>
    <x v="2"/>
    <n v="506707"/>
    <n v="506707"/>
    <n v="0"/>
    <n v="0"/>
    <n v="0"/>
    <n v="189301"/>
    <n v="0"/>
    <n v="0"/>
    <m/>
    <m/>
    <s v="facturacion  se realiza objecion al validar los datos dela factura la autorizacion 122300700687 se autorizo una sola terapia y estan facturando 8 se objeta  la diferencia 7 $189301 "/>
    <s v="Yufrey Hernandez Truque"/>
    <n v="6349"/>
    <n v="317406"/>
    <n v="189301"/>
    <s v="GLOSA"/>
    <s v="facturacion se realiza objecion al validar los datos dela factura la autorizacion 122300700687 se autorizo una sola terapia y estan facturando 8 se objeta la diferencia 7 $189301"/>
    <s v="FACTURACION"/>
    <s v="Procedimientos terapéuticos ambulatorios"/>
    <s v="Ambulatorio"/>
    <s v="CMSSV-352"/>
    <n v="0"/>
    <n v="0"/>
    <n v="0"/>
    <n v="0"/>
    <n v="0"/>
    <n v="185516"/>
    <n v="0"/>
    <n v="0"/>
    <n v="0"/>
    <n v="311057"/>
    <m/>
    <n v="2201583977"/>
    <d v="2025-01-29T00:00:00"/>
    <s v="(en blanco)"/>
    <n v="33600992"/>
  </r>
  <r>
    <n v="900169638"/>
    <x v="0"/>
    <s v="FE"/>
    <n v="114981"/>
    <s v="FE114981"/>
    <s v="'FE114981', "/>
    <x v="107"/>
    <n v="20231231"/>
    <n v="20240228"/>
    <n v="60"/>
    <n v="0"/>
    <n v="0"/>
    <n v="0"/>
    <n v="0"/>
    <n v="155292"/>
    <n v="155292"/>
    <s v="Glosa por contestar IPS"/>
    <x v="2"/>
    <n v="0"/>
    <m/>
    <m/>
    <m/>
    <m/>
    <s v="Para respuesta prestador"/>
    <d v="2023-12-31T00:00:00"/>
    <d v="2024-01-15T00:00:00"/>
    <d v="2024-01-17T00:00:00"/>
    <m/>
    <n v="439"/>
    <x v="6"/>
    <n v="1962682"/>
    <n v="1962682"/>
    <n v="0"/>
    <n v="0"/>
    <n v="0"/>
    <n v="194546"/>
    <n v="0"/>
    <n v="0"/>
    <m/>
    <m/>
    <s v="se realiza objecion al validar los datos de la factura el  cups 839500-38 curacion emfermera vp$39274 se objeta diferencia$8133|se realiza objecion al validar los datos de la factura la autorización 122300139683 tiene un copago de $$ 186.413 y no fue descontada de la factura."/>
    <s v="Yufrey Hernandez Truque"/>
    <n v="0"/>
    <n v="1768136"/>
    <n v="194546"/>
    <s v="GLOSA"/>
    <s v="se realiza objecion al validar los datos de la factura el cups 839500-38 curacion emfermera vp$39274 se objeta diferencia$8133"/>
    <s v="FACTURACION"/>
    <s v="Procedimientos terapéuticos ambulatorios"/>
    <s v="Ambulatorio"/>
    <s v="CMSSV-352"/>
    <n v="0"/>
    <n v="0"/>
    <n v="0"/>
    <n v="0"/>
    <n v="0"/>
    <n v="155292"/>
    <n v="0"/>
    <n v="0"/>
    <n v="0"/>
    <n v="1768136"/>
    <m/>
    <n v="2201490729"/>
    <d v="2024-03-11T00:00:00"/>
    <s v="(en blanco)"/>
    <n v="29610091"/>
  </r>
  <r>
    <n v="900169638"/>
    <x v="0"/>
    <s v="FE"/>
    <n v="138168"/>
    <s v="FE138168"/>
    <s v="'FE138168', "/>
    <x v="108"/>
    <n v="20241106"/>
    <n v="20250104"/>
    <n v="60"/>
    <n v="0"/>
    <n v="152298"/>
    <n v="0"/>
    <n v="0"/>
    <n v="0"/>
    <n v="152298"/>
    <s v="Glosa por contestar IPS"/>
    <x v="2"/>
    <n v="0"/>
    <m/>
    <m/>
    <m/>
    <m/>
    <s v="Para respuesta prestador"/>
    <d v="2024-11-06T00:00:00"/>
    <d v="2024-12-02T00:00:00"/>
    <d v="2024-12-16T00:00:00"/>
    <m/>
    <n v="105"/>
    <x v="2"/>
    <n v="749084"/>
    <n v="749084"/>
    <n v="0"/>
    <n v="0"/>
    <n v="0"/>
    <n v="155406"/>
    <n v="0"/>
    <n v="0"/>
    <m/>
    <m/>
    <s v="SE REALIZA OBJECION AL VALIDAR LA AUTORIZACION  122300678751 SERVICIO AUTORIZADO CURACION DE HERIDA Y ESTAN FACTURADO ,TERAPIA ENTEROSTOMAL.|SE REALIZA OBJECION AL VALIDAR LOS DATOS ELA FACTURA LA AUTORIZACION 122300683851 AUTORIZARON CURACIÓN DE LESIÓN EN PIEL O TEJIDO CELULAR SUBCUTÁNEO SOD - CURACION HERIDA LIMPIA DE 5-10 CM Y ESTAN FACTURANDO TERAPIA ENTEROSTOMAL "/>
    <s v="Yufrey Hernandez Truque"/>
    <n v="11874"/>
    <n v="593678"/>
    <n v="155406"/>
    <s v="GLOSA"/>
    <s v="SE REALIZA OBJECION AL VALIDAR LA AUTORIZACION 122300678751 SERVICIO AUTORIZADO CURACION DE HERIDA Y ESTAN FACTURADO ,TERAPIA ENTEROSTOMAL."/>
    <s v="AUTORIZACION"/>
    <s v="Procedimientos terapéuticos ambulatorios"/>
    <s v="Ambulatorio"/>
    <s v="CMSSV-352"/>
    <n v="0"/>
    <n v="0"/>
    <n v="0"/>
    <n v="0"/>
    <n v="0"/>
    <n v="152298"/>
    <n v="0"/>
    <n v="0"/>
    <n v="0"/>
    <n v="581804"/>
    <m/>
    <n v="2201583977"/>
    <d v="2025-01-29T00:00:00"/>
    <s v="(en blanco)"/>
    <n v="33600992"/>
  </r>
  <r>
    <n v="900169638"/>
    <x v="0"/>
    <s v="FE"/>
    <n v="138165"/>
    <s v="FE138165"/>
    <s v="'FE138165', "/>
    <x v="109"/>
    <n v="20241106"/>
    <n v="20250104"/>
    <n v="60"/>
    <n v="0"/>
    <n v="147670"/>
    <n v="0"/>
    <n v="0"/>
    <n v="0"/>
    <n v="147670"/>
    <s v="Factura en proceso interno"/>
    <x v="2"/>
    <n v="0"/>
    <m/>
    <m/>
    <m/>
    <m/>
    <s v="Para respuesta prestador"/>
    <d v="2024-11-06T00:00:00"/>
    <d v="2024-12-02T00:00:00"/>
    <d v="2025-03-29T00:00:00"/>
    <m/>
    <n v="2"/>
    <x v="0"/>
    <n v="610415"/>
    <n v="150684"/>
    <n v="0"/>
    <n v="0"/>
    <n v="0"/>
    <n v="150684"/>
    <n v="0"/>
    <n v="0"/>
    <m/>
    <m/>
    <s v="tarifa se ratifica objecion por mayor valor cobrado en terapia neurodesarrollo vp$27043 se objeta la diferencia$150684"/>
    <s v="Elizabeth Fernandez Chilito"/>
    <n v="0"/>
    <n v="0"/>
    <n v="150684"/>
    <s v="GLOSA"/>
    <s v="tarifa se ratifica objecion por mayor valor cobrado en terapia neurodesarrollo vp$27043 se objeta la diferencia$150684"/>
    <s v="TARIFA"/>
    <s v="Procedimientos terapéuticos ambulatorios"/>
    <s v="Ambulatorio"/>
    <s v="CMSSV-352"/>
    <n v="0"/>
    <n v="0"/>
    <n v="0"/>
    <n v="0"/>
    <n v="0"/>
    <n v="147670"/>
    <n v="0"/>
    <n v="0"/>
    <n v="0"/>
    <n v="450537"/>
    <m/>
    <n v="2201583977"/>
    <d v="2025-01-29T00:00:00"/>
    <s v="(en blanco)"/>
    <n v="33600992"/>
  </r>
  <r>
    <n v="900169638"/>
    <x v="0"/>
    <s v="FE"/>
    <n v="139099"/>
    <s v="FE139099"/>
    <s v="'FE139099', "/>
    <x v="110"/>
    <n v="20241113"/>
    <n v="20250111"/>
    <n v="60"/>
    <n v="0"/>
    <n v="147670"/>
    <n v="0"/>
    <n v="0"/>
    <n v="0"/>
    <n v="147670"/>
    <s v="Glosa por contestar IPS"/>
    <x v="2"/>
    <n v="0"/>
    <m/>
    <m/>
    <m/>
    <m/>
    <s v="Para respuesta prestador"/>
    <d v="2024-11-13T00:00:00"/>
    <d v="2024-12-02T00:00:00"/>
    <d v="2024-12-16T00:00:00"/>
    <m/>
    <n v="105"/>
    <x v="2"/>
    <n v="475200"/>
    <n v="475200"/>
    <n v="0"/>
    <n v="0"/>
    <n v="0"/>
    <n v="150684"/>
    <n v="0"/>
    <n v="0"/>
    <m/>
    <m/>
    <s v="FACTURACION SE REALIZA OBJECION POR MAYOR VALOR COBRADO EN CONSULTAS DE FISIOTERAPIA VP$27043 SE O BJETA LA DIFERENCIA$150684"/>
    <s v="Yufrey Hernandez Truque"/>
    <n v="6490"/>
    <n v="324516"/>
    <n v="150684"/>
    <s v="GLOSA"/>
    <s v="FACTURACION SE REALIZA OBJECION POR MAYOR VALOR COBRADO EN CONSULTAS DE FISIOTERAPIA VP$27043 SE O BJETA LA DIFERENCIA$150684"/>
    <s v="TARIFA"/>
    <s v="Procedimientos terapéuticos ambulatorios"/>
    <s v="Ambulatorio"/>
    <s v="CMSSV-352"/>
    <n v="0"/>
    <n v="0"/>
    <n v="0"/>
    <n v="0"/>
    <n v="0"/>
    <n v="147670"/>
    <n v="0"/>
    <n v="0"/>
    <n v="0"/>
    <n v="318026"/>
    <m/>
    <n v="2201583977"/>
    <d v="2025-01-29T00:00:00"/>
    <s v="(en blanco)"/>
    <n v="33600992"/>
  </r>
  <r>
    <n v="900169638"/>
    <x v="0"/>
    <s v="FE"/>
    <n v="93888"/>
    <s v="FE93888"/>
    <s v="'FE93888', "/>
    <x v="111"/>
    <n v="20230629"/>
    <n v="20230827"/>
    <n v="60"/>
    <n v="0"/>
    <n v="0"/>
    <n v="0"/>
    <n v="0"/>
    <n v="139029"/>
    <n v="139029"/>
    <s v="Glosa por contestar IPS"/>
    <x v="2"/>
    <n v="0"/>
    <m/>
    <m/>
    <m/>
    <m/>
    <s v="Para respuesta prestador"/>
    <d v="2023-06-29T00:00:00"/>
    <d v="2023-09-01T00:00:00"/>
    <d v="2023-09-22T00:00:00"/>
    <m/>
    <n v="556"/>
    <x v="6"/>
    <n v="4397846"/>
    <n v="141866"/>
    <n v="0"/>
    <n v="0"/>
    <n v="0"/>
    <n v="141866"/>
    <n v="0"/>
    <n v="0"/>
    <m/>
    <m/>
    <s v="se realiza objecion al validar datos de la factura cup 890105 autorizacion 231528516572238 se autorizaron 30 se objeta diferencia de 1 dia por valor $141866"/>
    <s v="Yufrey Hernandez Truque"/>
    <n v="0"/>
    <n v="0"/>
    <n v="141866"/>
    <s v="GLOSA"/>
    <s v="se realiza objecion al validar datos de la factura cup 890105 autorizacion 231528516572238 se autorizaron 30 se objeta diferencia de 1 dia por valor $141866"/>
    <s v="AUTORIZACION"/>
    <s v="Procedimientos terapéuticos ambulatorios"/>
    <s v="Ambulatorio"/>
    <s v="MIG-900169638"/>
    <n v="0"/>
    <n v="0"/>
    <n v="0"/>
    <n v="0"/>
    <n v="0"/>
    <n v="139029"/>
    <n v="0"/>
    <n v="0"/>
    <n v="0"/>
    <n v="4170860"/>
    <m/>
    <n v="2201499978"/>
    <d v="2024-04-10T00:00:00"/>
    <s v="(en blanco)"/>
    <n v="40191925"/>
  </r>
  <r>
    <n v="900169638"/>
    <x v="0"/>
    <s v="FE"/>
    <n v="112335"/>
    <s v="FE112335"/>
    <s v="'FE112335', "/>
    <x v="112"/>
    <n v="20231130"/>
    <n v="20240128"/>
    <n v="60"/>
    <n v="0"/>
    <n v="0"/>
    <n v="0"/>
    <n v="0"/>
    <n v="116424"/>
    <n v="116424"/>
    <s v="Glosa por contestar IPS"/>
    <x v="2"/>
    <n v="0"/>
    <m/>
    <m/>
    <m/>
    <m/>
    <s v="Para respuesta prestador"/>
    <d v="2023-11-30T00:00:00"/>
    <d v="2023-12-12T00:00:00"/>
    <d v="2023-12-27T00:00:00"/>
    <m/>
    <n v="460"/>
    <x v="6"/>
    <n v="172714"/>
    <n v="172714"/>
    <n v="0"/>
    <n v="0"/>
    <n v="0"/>
    <n v="118800"/>
    <n v="0"/>
    <n v="0"/>
    <m/>
    <m/>
    <s v="se realiza objecion al validar los datos de la factura terapias fisicas no cuenta con autorizacion . DURANTE LA AUDITORIA REALIZADA A LA CUENTA, SE ENCUENTRA QUE LA AUTORIZACION NO SE ENCONTRABA ACTIVA PARA EL MOMENTO DE LA PRESTACION DEL SERVICIO. SE DEBIO VERIFICAR EN EL APLICATIVO BOXALUD AL MOMENTO DE LA ADMISION.  "/>
    <s v="Yufrey Hernandez Truque"/>
    <n v="1078"/>
    <n v="53914"/>
    <n v="118800"/>
    <s v="GLOSA"/>
    <s v="se realiza objecion al validar los datos de la factura terapias fisicas no cuenta con autorizacion . DURANTE LA AUDITORIA REALIZADA A LA CUENTA, SE ENCUENTRA QUE LA AUTORIZACION NO SE ENCONTRABA ACTIVA PARA EL MOMENTO DE LA PRESTACION DEL SERVICIO. SE DEBIO VERIFICAR EN EL APLICATIVO BOXALUD AL MOMENTO DE LA ADMISION."/>
    <s v="AUTORIZACION"/>
    <s v="Procedimientos terapéuticos ambulatorios"/>
    <s v="Ambulatorio"/>
    <s v="CMSSV-352"/>
    <n v="0"/>
    <n v="0"/>
    <n v="0"/>
    <n v="0"/>
    <n v="0"/>
    <n v="116424"/>
    <n v="0"/>
    <n v="0"/>
    <n v="0"/>
    <n v="52836"/>
    <m/>
    <n v="2201481874"/>
    <d v="2024-02-19T00:00:00"/>
    <s v="(en blanco)"/>
    <n v="11717394"/>
  </r>
  <r>
    <n v="900169638"/>
    <x v="0"/>
    <s v="FE"/>
    <n v="139968"/>
    <s v="FE139968"/>
    <s v="'FE139968', "/>
    <x v="113"/>
    <n v="20241205"/>
    <n v="20250202"/>
    <n v="60"/>
    <n v="0"/>
    <n v="110753"/>
    <n v="0"/>
    <n v="0"/>
    <n v="0"/>
    <n v="110753"/>
    <s v="Factura en proceso interno"/>
    <x v="2"/>
    <n v="0"/>
    <m/>
    <m/>
    <m/>
    <m/>
    <s v="Para respuesta prestador"/>
    <d v="2024-12-05T00:00:00"/>
    <d v="2024-12-12T00:00:00"/>
    <d v="2025-03-29T00:00:00"/>
    <m/>
    <n v="2"/>
    <x v="0"/>
    <n v="464572"/>
    <n v="113013"/>
    <n v="0"/>
    <n v="0"/>
    <n v="0"/>
    <n v="113013"/>
    <n v="0"/>
    <n v="0"/>
    <m/>
    <m/>
    <s v="facturacion se ratifica objecion al validar los datos dela factura cups 890113 terapia ocupacional vp$27043 se objeta la diferencia$113013"/>
    <s v="Elizabeth Fernandez Chilito"/>
    <n v="0"/>
    <n v="0"/>
    <n v="113013"/>
    <s v="GLOSA"/>
    <s v="facturacion se ratifica objecion al validar los datos dela factura cups 890113 terapia ocupacional vp$27043 se objeta la diferencia$113013"/>
    <s v="FACTURACION"/>
    <s v="Procedimientos terapéuticos ambulatorios"/>
    <s v="Ambulatorio"/>
    <s v="CMSSV-352"/>
    <n v="0"/>
    <n v="0"/>
    <n v="0"/>
    <n v="0"/>
    <n v="0"/>
    <n v="110753"/>
    <n v="0"/>
    <n v="0"/>
    <n v="0"/>
    <n v="344528"/>
    <m/>
    <n v="2201583977"/>
    <d v="2025-01-29T00:00:00"/>
    <s v="(en blanco)"/>
    <n v="33600992"/>
  </r>
  <r>
    <n v="900169638"/>
    <x v="0"/>
    <s v="FE"/>
    <n v="139974"/>
    <s v="FE139974"/>
    <s v="'FE139974', "/>
    <x v="114"/>
    <n v="20241205"/>
    <n v="20250202"/>
    <n v="60"/>
    <n v="0"/>
    <n v="101533"/>
    <n v="0"/>
    <n v="0"/>
    <n v="0"/>
    <n v="101533"/>
    <s v="Glosa por contestar IPS"/>
    <x v="2"/>
    <n v="0"/>
    <m/>
    <m/>
    <m/>
    <m/>
    <s v="Para respuesta prestador"/>
    <d v="2024-12-05T00:00:00"/>
    <d v="2024-12-12T00:00:00"/>
    <d v="2024-12-16T00:00:00"/>
    <m/>
    <n v="105"/>
    <x v="2"/>
    <n v="721404"/>
    <n v="721404"/>
    <n v="0"/>
    <n v="0"/>
    <n v="0"/>
    <n v="103604"/>
    <n v="0"/>
    <n v="0"/>
    <m/>
    <m/>
    <s v="se realiza objecion al validar los datos de la factura el servicio autorizado curacion de lesion de herida  estan facturando terapia enterostomal.,validar con area encargada capautorizaciones,"/>
    <s v="Yufrey Hernandez Truque"/>
    <n v="12357"/>
    <n v="617800"/>
    <n v="103604"/>
    <s v="GLOSA"/>
    <s v="se realiza objecion al validar los datos de la factura el servicio autorizado curacion de lesion de herida estan facturando terapia enterostomal.,validar con area encargada capautorizaciones,"/>
    <s v="AUTORIZACION"/>
    <s v="Procedimientos terapéuticos ambulatorios"/>
    <s v="Ambulatorio"/>
    <s v="CMSSV-352"/>
    <n v="0"/>
    <n v="0"/>
    <n v="0"/>
    <n v="0"/>
    <n v="0"/>
    <n v="101533"/>
    <n v="0"/>
    <n v="0"/>
    <n v="0"/>
    <n v="605443"/>
    <m/>
    <n v="2201583977"/>
    <d v="2025-01-29T00:00:00"/>
    <s v="(en blanco)"/>
    <n v="33600992"/>
  </r>
  <r>
    <n v="900169638"/>
    <x v="0"/>
    <s v="FE"/>
    <n v="133440"/>
    <s v="FE133440"/>
    <s v="'FE133440', "/>
    <x v="115"/>
    <n v="20240905"/>
    <n v="20241103"/>
    <n v="60"/>
    <n v="0"/>
    <n v="0"/>
    <n v="0"/>
    <n v="101532"/>
    <n v="0"/>
    <n v="101532"/>
    <s v="Glosa por contestar IPS"/>
    <x v="2"/>
    <n v="0"/>
    <m/>
    <m/>
    <m/>
    <m/>
    <s v="Para respuesta prestador"/>
    <d v="2024-09-05T00:00:00"/>
    <d v="2024-10-01T00:00:00"/>
    <d v="2024-10-17T00:00:00"/>
    <m/>
    <n v="165"/>
    <x v="2"/>
    <n v="2232891"/>
    <n v="2232891"/>
    <n v="0"/>
    <n v="0"/>
    <n v="0"/>
    <n v="103604"/>
    <n v="0"/>
    <n v="0"/>
    <m/>
    <m/>
    <s v="facturacion se realiza objecion al validar los datos de la factura el servicio autorizado es curacion y estan facturando  terapia enterostomal "/>
    <s v="Yufrey Hernandez Truque"/>
    <n v="42586"/>
    <n v="2129287"/>
    <n v="103604"/>
    <s v="GLOSA"/>
    <s v="facturacion se realiza objecion al validar los datos de la factura el servicio autorizado es curacion y estan facturando terapia enterostomal"/>
    <s v="FACTURACION"/>
    <s v="Procedimientos terapéuticos ambulatorios"/>
    <s v="Ambulatorio"/>
    <s v="CMSSV-352"/>
    <n v="0"/>
    <n v="0"/>
    <n v="0"/>
    <n v="0"/>
    <n v="0"/>
    <n v="101532"/>
    <n v="0"/>
    <n v="0"/>
    <n v="0"/>
    <n v="2086701"/>
    <m/>
    <n v="2201582044"/>
    <d v="2025-01-07T00:00:00"/>
    <s v="(en blanco)"/>
    <n v="45978804"/>
  </r>
  <r>
    <n v="900169638"/>
    <x v="0"/>
    <s v="FE"/>
    <n v="126759"/>
    <s v="FE126759"/>
    <s v="'FE126759', "/>
    <x v="116"/>
    <n v="20240606"/>
    <n v="20240804"/>
    <n v="60"/>
    <n v="0"/>
    <n v="0"/>
    <n v="0"/>
    <n v="0"/>
    <n v="50767"/>
    <n v="50767"/>
    <s v="Glosa por contestar IPS"/>
    <x v="2"/>
    <n v="0"/>
    <m/>
    <m/>
    <m/>
    <m/>
    <s v="Para respuesta prestador"/>
    <d v="2024-06-06T00:00:00"/>
    <d v="2024-06-14T00:00:00"/>
    <d v="2024-06-21T00:00:00"/>
    <m/>
    <n v="283"/>
    <x v="1"/>
    <n v="2110371"/>
    <n v="2110371"/>
    <n v="0"/>
    <n v="0"/>
    <n v="0"/>
    <n v="51802"/>
    <n v="0"/>
    <n v="0"/>
    <m/>
    <m/>
    <s v="SE REALIZA OBJECION AL VALIDAR LOS DATOS DE LA FACTURAEL LA AUTORIZACION  122300303523 CUPS 869500 CURACION DE PIEL ,EL SERVICIO AUTORIZADO. Y ESTAN FACTURANDO CUP 890105 TERAPIA ENTERESTORAL ."/>
    <s v="Yufrey Hernandez Truque"/>
    <n v="41172"/>
    <n v="2058569"/>
    <n v="51802"/>
    <s v="GLOSA"/>
    <s v="SE REALIZA OBJECION AL VALIDAR LOS DATOS DE LA FACTURAEL LA AUTORIZACION 122300303523 CUPS 869500 CURACION DE PIEL ,EL SERVICIO AUTORIZADO. Y ESTAN FACTURANDO CUP 890105 TERAPIA ENTERESTORAL ."/>
    <s v="AUTORIZACION"/>
    <s v="Procedimientos terapéuticos ambulatorios"/>
    <s v="Ambulatorio"/>
    <s v="CMSSV-352"/>
    <n v="0"/>
    <n v="0"/>
    <n v="0"/>
    <n v="0"/>
    <n v="0"/>
    <n v="50767"/>
    <n v="0"/>
    <n v="0"/>
    <n v="0"/>
    <n v="2017397"/>
    <m/>
    <n v="2201554302"/>
    <d v="2024-09-30T00:00:00"/>
    <s v="(en blanco)"/>
    <n v="40350859"/>
  </r>
  <r>
    <n v="900169638"/>
    <x v="0"/>
    <s v="FE"/>
    <n v="124562"/>
    <s v="FE124562"/>
    <s v="'FE124562', "/>
    <x v="117"/>
    <n v="20240507"/>
    <n v="20240705"/>
    <n v="60"/>
    <n v="0"/>
    <n v="0"/>
    <n v="0"/>
    <n v="0"/>
    <n v="23844"/>
    <n v="23844"/>
    <s v="Glosa por contestar IPS"/>
    <x v="2"/>
    <n v="0"/>
    <m/>
    <m/>
    <m/>
    <m/>
    <s v="Para respuesta prestador"/>
    <d v="2024-05-07T00:00:00"/>
    <d v="2024-05-15T00:00:00"/>
    <d v="2024-05-22T00:00:00"/>
    <m/>
    <n v="313"/>
    <x v="1"/>
    <n v="159973"/>
    <n v="159973"/>
    <n v="0"/>
    <n v="0"/>
    <n v="0"/>
    <n v="27043"/>
    <n v="0"/>
    <n v="0"/>
    <m/>
    <m/>
    <s v="facturacion se realiza objecion al validar los datos dela factura La autorización 122300266528, se encuentra facturada en la fecha: 21/05/2024 en factura FE126416. "/>
    <s v="Yufrey Hernandez Truque"/>
    <n v="0"/>
    <n v="132930"/>
    <n v="27043"/>
    <s v="GLOSA"/>
    <s v="facturacion se realiza objecion al validar los datos dela factura La autorización 122300266528, se encuentra facturada en la fecha: 21/05/2024 en factura FE126416."/>
    <s v="FACTURACION"/>
    <s v="Procedimientos terapéuticos ambulatorios"/>
    <s v="Ambulatorio"/>
    <s v="CMSSV-352"/>
    <n v="0"/>
    <n v="0"/>
    <n v="0"/>
    <n v="0"/>
    <n v="0"/>
    <n v="23844"/>
    <n v="0"/>
    <n v="0"/>
    <n v="0"/>
    <n v="132930"/>
    <m/>
    <n v="2201539642"/>
    <d v="2024-08-20T00:00:00"/>
    <s v="(en blanco)"/>
    <n v="23727062"/>
  </r>
  <r>
    <n v="900169638"/>
    <x v="0"/>
    <s v="FE"/>
    <n v="142747"/>
    <s v="FE142747"/>
    <s v="'FE142747', "/>
    <x v="118"/>
    <n v="20250108"/>
    <n v="20250308"/>
    <n v="60"/>
    <n v="10147658"/>
    <n v="0"/>
    <n v="0"/>
    <n v="0"/>
    <n v="0"/>
    <n v="10147658"/>
    <s v="Factura devuelta"/>
    <x v="3"/>
    <n v="0"/>
    <m/>
    <m/>
    <m/>
    <m/>
    <s v="Devuelta"/>
    <d v="2025-01-08T00:00:00"/>
    <d v="2025-01-15T00:00:00"/>
    <m/>
    <d v="2025-01-27T00:00:00"/>
    <n v="63"/>
    <x v="3"/>
    <n v="10354753"/>
    <n v="10354753"/>
    <n v="0"/>
    <n v="0"/>
    <n v="0"/>
    <n v="0"/>
    <n v="0"/>
    <n v="10354753"/>
    <m/>
    <s v="SE DEVUELVE FACTURA CON SOPORTES COMPLETOS  AL VALIDAR LOS DATOS DE LA FACTURA LA AUTORIZACION 122300724466 ,AUTORIZARON ATENCION CUIDADO  ENFERMERA 12 HORAS. 2) ESTAN FACTURANDO ENFERMERA 24 HORAS . 3)EL SERVICIO FACTURADO ES DIFERENTE AL AUTORIZADO 4) AJUSTAR PARA DARLE TRAMITE ALA FACTURA."/>
    <m/>
    <m/>
    <n v="0"/>
    <n v="0"/>
    <n v="10354753"/>
    <s v="DEVOLUCION"/>
    <s v="SE DEVUELVE FACTURA CON SOPORTES COMPLETOS AL VALIDAR LOS DATOS DE LA FACTURA LA AUTORIZACION 122300724466 ,AUTORIZARON ATENCION CUIDADO ENFERMERA 12 HORAS. 2) ESTAN FACTURANDO ENFERMERA 24 HORAS . 3)EL SERVICIO FACTURADO ES DIFERENTE AL AUTORIZADO 4) AJUSTAR PARA DARLE TRAMITE ALA FACTURA."/>
    <s v="SOPORTE"/>
    <s v="Procedimientos terapéuticos ambulatorios"/>
    <s v="Ambulatorio"/>
    <m/>
    <n v="0"/>
    <n v="10147658"/>
    <n v="0"/>
    <n v="0"/>
    <n v="0"/>
    <n v="0"/>
    <n v="0"/>
    <n v="0"/>
    <n v="0"/>
    <n v="0"/>
    <m/>
    <m/>
    <m/>
    <m/>
    <n v="0"/>
  </r>
  <r>
    <n v="900169638"/>
    <x v="0"/>
    <s v="FE"/>
    <n v="112297"/>
    <s v="FE112297"/>
    <s v="'FE112297', "/>
    <x v="119"/>
    <n v="20231130"/>
    <n v="20240128"/>
    <n v="60"/>
    <n v="0"/>
    <n v="0"/>
    <n v="0"/>
    <n v="0"/>
    <n v="3982246"/>
    <n v="3982246"/>
    <s v="Factura devuelta"/>
    <x v="3"/>
    <n v="0"/>
    <m/>
    <m/>
    <m/>
    <m/>
    <s v="Devuelta"/>
    <d v="2023-11-30T00:00:00"/>
    <d v="2025-03-12T00:00:00"/>
    <m/>
    <d v="2025-03-22T00:00:00"/>
    <n v="9"/>
    <x v="0"/>
    <n v="4063516"/>
    <n v="4063516"/>
    <n v="0"/>
    <n v="0"/>
    <n v="0"/>
    <n v="0"/>
    <n v="0"/>
    <n v="4063516"/>
    <m/>
    <s v="no pbs se devuelve factura con soportes completos al validar los soportes de la factura la autorizacion  122300074828  es no pbs se debe facturar aparte y reportar en la weservis . en la factura se encuentra servicios facturados no pbs y pos ."/>
    <m/>
    <m/>
    <n v="0"/>
    <n v="0"/>
    <n v="4063516"/>
    <s v="DEVOLUCION"/>
    <s v="no pbs se devuelve factura con soportes completos al validar los soportes de la factura la autorizacion 122300074828 es no pbs se debe facturar aparte y reportar en la weservis . en la factura se encuentra servicios facturados no pbs y pos ."/>
    <s v="NO PBS"/>
    <s v="Consultas ambulatorias | Procedimientos terapéuticos ambulatorios"/>
    <s v="Ambulatorio"/>
    <m/>
    <n v="0"/>
    <n v="3982246"/>
    <n v="0"/>
    <n v="0"/>
    <n v="0"/>
    <n v="0"/>
    <n v="0"/>
    <n v="0"/>
    <n v="0"/>
    <n v="0"/>
    <m/>
    <m/>
    <m/>
    <m/>
    <n v="0"/>
  </r>
  <r>
    <n v="900169638"/>
    <x v="0"/>
    <s v="FE"/>
    <n v="123760"/>
    <s v="FE123760"/>
    <s v="'FE123760', "/>
    <x v="120"/>
    <n v="20240410"/>
    <n v="20240608"/>
    <n v="60"/>
    <n v="0"/>
    <n v="0"/>
    <n v="0"/>
    <n v="0"/>
    <n v="3610590"/>
    <n v="3610590"/>
    <s v="Factura devuelta"/>
    <x v="3"/>
    <n v="0"/>
    <m/>
    <m/>
    <m/>
    <m/>
    <s v="Devuelta"/>
    <d v="2024-04-10T00:00:00"/>
    <d v="2025-03-13T00:00:00"/>
    <m/>
    <d v="2025-03-22T00:00:00"/>
    <n v="9"/>
    <x v="0"/>
    <n v="3684276"/>
    <n v="3684276"/>
    <n v="0"/>
    <n v="0"/>
    <n v="0"/>
    <n v="0"/>
    <n v="0"/>
    <n v="3684276"/>
    <m/>
    <s v="no pbs se devulve factura con soportes completos  al validar los soportes de la factura la autorizacion  122300276877    la presentaron en la factura FE124572 y fue pagada"/>
    <m/>
    <m/>
    <n v="0"/>
    <n v="0"/>
    <n v="3684276"/>
    <s v="DEVOLUCION"/>
    <s v="no pbs se devulve factura con soportes completos al validar los soportes de la factura la autorizacion 122300276877 la presentaron en la factura FE124572 y fue pagada"/>
    <s v="NO PBS"/>
    <s v="Procedimientos terapéuticos ambulatorios"/>
    <s v="Ambulatorio"/>
    <m/>
    <n v="0"/>
    <n v="3610590"/>
    <n v="0"/>
    <n v="0"/>
    <n v="0"/>
    <n v="0"/>
    <n v="0"/>
    <n v="0"/>
    <n v="0"/>
    <n v="0"/>
    <m/>
    <m/>
    <m/>
    <m/>
    <n v="0"/>
  </r>
  <r>
    <n v="900169638"/>
    <x v="0"/>
    <s v="FE"/>
    <n v="112033"/>
    <s v="FE112033"/>
    <s v="'FE112033', "/>
    <x v="121"/>
    <n v="20231130"/>
    <n v="20240128"/>
    <n v="60"/>
    <n v="0"/>
    <n v="0"/>
    <n v="0"/>
    <n v="0"/>
    <n v="2889228"/>
    <n v="2889228"/>
    <s v="Factura devuelta"/>
    <x v="3"/>
    <n v="0"/>
    <m/>
    <m/>
    <m/>
    <m/>
    <s v="Devuelta"/>
    <d v="2023-11-30T00:00:00"/>
    <d v="2025-03-12T00:00:00"/>
    <m/>
    <d v="2025-03-22T00:00:00"/>
    <n v="9"/>
    <x v="0"/>
    <n v="2948192"/>
    <n v="2948192"/>
    <n v="0"/>
    <n v="0"/>
    <n v="0"/>
    <n v="0"/>
    <n v="0"/>
    <n v="2948192"/>
    <m/>
    <s v="no pbs se devuelve factura con soportes 1)se valida soportes y se evidencia el dia 3 -8-10 no se evidencia la historia clinica de entrega de la emfermera . 2) no se encuentra reportada en la we servis y reportar en la  reporte de facturacion 3)ajustar para darle tramite ,sujeta apertinencia"/>
    <m/>
    <m/>
    <n v="0"/>
    <n v="0"/>
    <n v="2948192"/>
    <s v="DEVOLUCION"/>
    <s v="no pbs se devuelve factura con soportes 1)se valida soportes y se evidencia el dia 3 -8-10 no se evidencia la historia clinica de entrega de la emfermera . 2) no se encuentra reportada en la we servis y reportar en la reporte de facturacion 3)ajustar para darle tramite ,sujeta apertinencia"/>
    <s v="NO PBS"/>
    <s v="Procedimientos terapéuticos ambulatorios"/>
    <s v="Ambulatorio"/>
    <m/>
    <n v="0"/>
    <n v="2889228"/>
    <n v="0"/>
    <n v="0"/>
    <n v="0"/>
    <n v="0"/>
    <n v="0"/>
    <n v="0"/>
    <n v="0"/>
    <n v="0"/>
    <m/>
    <m/>
    <m/>
    <m/>
    <n v="0"/>
  </r>
  <r>
    <n v="900169638"/>
    <x v="0"/>
    <s v="FE"/>
    <n v="114989"/>
    <s v="FE114989"/>
    <s v="'FE114989', "/>
    <x v="122"/>
    <n v="20231231"/>
    <n v="20240228"/>
    <n v="60"/>
    <n v="0"/>
    <n v="0"/>
    <n v="0"/>
    <n v="0"/>
    <n v="2555856"/>
    <n v="2555856"/>
    <s v="Factura devuelta"/>
    <x v="3"/>
    <n v="0"/>
    <m/>
    <m/>
    <m/>
    <m/>
    <s v="Devuelta"/>
    <d v="2023-12-31T00:00:00"/>
    <d v="2025-03-13T00:00:00"/>
    <m/>
    <d v="2025-03-20T00:00:00"/>
    <n v="11"/>
    <x v="0"/>
    <n v="2608016"/>
    <n v="2608016"/>
    <n v="0"/>
    <n v="0"/>
    <n v="0"/>
    <n v="0"/>
    <n v="0"/>
    <n v="2608016"/>
    <m/>
    <s v="soportes  errados se devuelve factura con soportes  radican la factura FE114989 paciente hugo carabali anexan soportes de violeta vidal. "/>
    <m/>
    <m/>
    <n v="0"/>
    <n v="0"/>
    <n v="2608016"/>
    <s v="DEVOLUCION"/>
    <s v="soportes errados se devuelve factura con soportes radican la factura FE114989 paciente hugo carabali anexan soportes de violeta vidal."/>
    <s v="SOPORTE"/>
    <s v="Procedimientos terapéuticos ambulatorios"/>
    <s v="Ambulatorio"/>
    <m/>
    <n v="0"/>
    <n v="2555856"/>
    <n v="0"/>
    <n v="0"/>
    <n v="0"/>
    <n v="0"/>
    <n v="0"/>
    <n v="0"/>
    <n v="0"/>
    <n v="0"/>
    <m/>
    <m/>
    <m/>
    <m/>
    <n v="0"/>
  </r>
  <r>
    <n v="900169638"/>
    <x v="0"/>
    <s v="FE"/>
    <n v="129130"/>
    <s v="FE129130"/>
    <s v="'FE129130', "/>
    <x v="123"/>
    <n v="20240705"/>
    <n v="20240902"/>
    <n v="60"/>
    <n v="0"/>
    <n v="0"/>
    <n v="0"/>
    <n v="2490062"/>
    <n v="0"/>
    <n v="2490062"/>
    <s v="Factura devuelta"/>
    <x v="3"/>
    <n v="0"/>
    <m/>
    <m/>
    <m/>
    <m/>
    <s v="Devuelta"/>
    <d v="2024-07-05T00:00:00"/>
    <d v="2025-01-02T00:00:00"/>
    <m/>
    <d v="2025-01-22T00:00:00"/>
    <n v="68"/>
    <x v="3"/>
    <n v="2540880"/>
    <n v="2540880"/>
    <n v="0"/>
    <n v="0"/>
    <n v="0"/>
    <n v="0"/>
    <n v="0"/>
    <n v="2540880"/>
    <m/>
    <s v="no pbs se devuelve factura con soportes completos al validar los datos de la factura  1) se valida los soporrtes dela historia clinica de los dias 14-15-17-18-19-20-23 , la enfermera no se evidencia en la historia clinica incompleta no se ve la entrega de tueno. 2)ajustar para darle tramite ala factura y reportar en la we servis ."/>
    <m/>
    <m/>
    <n v="0"/>
    <n v="0"/>
    <n v="2540880"/>
    <s v="DEVOLUCION"/>
    <s v="no pbs se devuelve factura con soportes completos al validar los datos de la factura 1) se valida los soporrtes dela historia clinica de los dias 14-15-17-18-19-20-23 , la enfermera no se evidencia en la historia clinica incompleta no se ve la entrega de tueno. 2)ajustar para darle tramite ala factura y reportar en la we servis ."/>
    <s v="NO PBS"/>
    <s v="Procedimientos terapéuticos ambulatorios"/>
    <s v="Ambulatorio"/>
    <m/>
    <n v="0"/>
    <n v="2490062"/>
    <n v="0"/>
    <n v="0"/>
    <n v="0"/>
    <n v="0"/>
    <n v="0"/>
    <n v="0"/>
    <n v="0"/>
    <n v="0"/>
    <m/>
    <m/>
    <m/>
    <m/>
    <n v="0"/>
  </r>
  <r>
    <n v="900169638"/>
    <x v="0"/>
    <s v="FE"/>
    <n v="145955"/>
    <s v="FE145955"/>
    <s v="'FE145955', "/>
    <x v="124"/>
    <n v="20250212"/>
    <n v="20250412"/>
    <n v="60"/>
    <n v="2385528"/>
    <n v="0"/>
    <n v="0"/>
    <n v="0"/>
    <n v="0"/>
    <n v="2385528"/>
    <s v="Factura devuelta"/>
    <x v="3"/>
    <n v="0"/>
    <m/>
    <m/>
    <m/>
    <m/>
    <s v="Devuelta"/>
    <d v="2025-02-12T00:00:00"/>
    <d v="2025-03-03T00:00:00"/>
    <m/>
    <d v="2025-03-25T00:00:00"/>
    <n v="6"/>
    <x v="0"/>
    <n v="2434212"/>
    <n v="2434212"/>
    <n v="0"/>
    <n v="0"/>
    <n v="0"/>
    <n v="0"/>
    <n v="0"/>
    <n v="2434212"/>
    <m/>
    <s v="TARIFA SE DEVEULVE FACTURA CON SOPORTES AL VALIDAR LOS SOPORTES ,PARA LA FECHA DE PRESTACION CUP 890105-34 VAP$84720 ANEXAR NOTA CREDITO PARA DARLE TRAMITE ALA FACTURA Y CORREGIR EN LA WE SERVIS . LAS NUEVAS TARIFAS SON APARTIR DE MARZO /2025"/>
    <m/>
    <m/>
    <n v="0"/>
    <n v="0"/>
    <n v="2434212"/>
    <s v="DEVOLUCION"/>
    <s v="TARIFA SE DEVEULVE FACTURA CON SOPORTES AL VALIDAR LOS SOPORTES ,PARA LA FECHA DE PRESTACION CUP 890105-34 VAP$84720 ANEXAR NOTA CREDITO PARA DARLE TRAMITE ALA FACTURA Y CORREGIR EN LA WE SERVIS . LAS NUEVAS TARIFAS SON APARTIR DE MARZO /2025"/>
    <s v="NO PBS"/>
    <s v="Procedimientos terapéuticos ambulatorios"/>
    <s v="Ambulatorio"/>
    <m/>
    <n v="0"/>
    <n v="2385528"/>
    <n v="0"/>
    <n v="0"/>
    <n v="0"/>
    <n v="0"/>
    <n v="0"/>
    <n v="0"/>
    <n v="0"/>
    <n v="0"/>
    <m/>
    <m/>
    <m/>
    <m/>
    <n v="0"/>
  </r>
  <r>
    <n v="900169638"/>
    <x v="0"/>
    <s v="FE"/>
    <n v="137431"/>
    <s v="FE137431"/>
    <s v="'FE137431', "/>
    <x v="125"/>
    <n v="20241029"/>
    <n v="20241227"/>
    <n v="60"/>
    <n v="0"/>
    <n v="0"/>
    <n v="1918163"/>
    <n v="0"/>
    <n v="0"/>
    <n v="1918163"/>
    <s v="Factura devuelta"/>
    <x v="3"/>
    <n v="0"/>
    <m/>
    <m/>
    <m/>
    <m/>
    <s v="Devuelta"/>
    <d v="2024-10-29T00:00:00"/>
    <d v="2024-12-02T00:00:00"/>
    <m/>
    <d v="2024-12-17T00:00:00"/>
    <n v="104"/>
    <x v="2"/>
    <n v="1957309"/>
    <n v="1957309"/>
    <n v="0"/>
    <n v="0"/>
    <n v="0"/>
    <n v="0"/>
    <n v="0"/>
    <n v="1957309"/>
    <m/>
    <s v="SOPORTE SE DEVUELVE FACTURA CON SOPORTES COMPLETOS AL VALIDAR LOS DATOS DELA FACTURA , LA HISTORIA CLINICA PRESENTA INCONSISTENCIAS ILEGUIBLE PARA REALIZAR LA AUDITORIA. SUJETA APERTINENCIA LA AUTORIZACION AUTORIZARON 18 Y ESTAN FACTURANDO 31."/>
    <m/>
    <m/>
    <n v="0"/>
    <n v="0"/>
    <n v="1957309"/>
    <s v="DEVOLUCION"/>
    <s v="SOPORTE SE DEVUELVE FACTURA CON SOPORTES COMPLETOS AL VALIDAR LOS DATOS DELA FACTURA , LA HISTORIA CLINICA PRESENTA INCONSISTENCIAS ILEGUIBLE PARA REALIZAR LA AUDITORIA. SUJETA APERTINENCIA LA AUTORIZACION AUTORIZARON 18 Y ESTAN FACTURANDO 31."/>
    <s v="SOPORTE"/>
    <s v="Procedimientos terapéuticos ambulatorios"/>
    <s v="Ambulatorio"/>
    <m/>
    <n v="0"/>
    <n v="1918163"/>
    <n v="0"/>
    <n v="0"/>
    <n v="0"/>
    <n v="0"/>
    <n v="0"/>
    <n v="0"/>
    <n v="0"/>
    <n v="0"/>
    <m/>
    <m/>
    <m/>
    <m/>
    <n v="0"/>
  </r>
  <r>
    <n v="900169638"/>
    <x v="0"/>
    <s v="FE"/>
    <n v="142750"/>
    <s v="FE142750"/>
    <s v="'FE142750', "/>
    <x v="126"/>
    <n v="20250108"/>
    <n v="20250308"/>
    <n v="60"/>
    <n v="1826563"/>
    <n v="0"/>
    <n v="0"/>
    <n v="0"/>
    <n v="0"/>
    <n v="1826563"/>
    <s v="Factura devuelta"/>
    <x v="3"/>
    <n v="0"/>
    <m/>
    <m/>
    <m/>
    <m/>
    <s v="Devuelta"/>
    <d v="2025-01-08T00:00:00"/>
    <d v="2025-01-15T00:00:00"/>
    <m/>
    <d v="2025-01-22T00:00:00"/>
    <n v="68"/>
    <x v="3"/>
    <n v="1863840"/>
    <n v="1863840"/>
    <n v="0"/>
    <n v="0"/>
    <n v="0"/>
    <n v="0"/>
    <n v="0"/>
    <n v="1863840"/>
    <m/>
    <s v="no pbs se devuelve factura con soportes completos al validar los datos dela factura 1)en la planilla de atencion del usuario esta reportado el dia 31 2)las historia clinica de las evoluciones de atencio no se ve soportado el dia 31. ajustar para darle tramite ala factura y reportar en la we servis."/>
    <m/>
    <m/>
    <n v="0"/>
    <n v="0"/>
    <n v="1863840"/>
    <s v="DEVOLUCION"/>
    <s v="no pbs se devuelve factura con soportes completos al validar los datos dela factura 1)en la planilla de atencion del usuario esta reportado el dia 31 2)las historia clinica de las evoluciones de atencio no se ve soportado el dia 31. ajustar para darle tramite ala factura y reportar en la we servis."/>
    <s v="NO PBS"/>
    <s v="Procedimientos terapéuticos ambulatorios"/>
    <s v="Ambulatorio"/>
    <m/>
    <n v="0"/>
    <n v="1826563"/>
    <n v="0"/>
    <n v="0"/>
    <n v="0"/>
    <n v="0"/>
    <n v="0"/>
    <n v="0"/>
    <n v="0"/>
    <n v="0"/>
    <m/>
    <m/>
    <m/>
    <m/>
    <n v="0"/>
  </r>
  <r>
    <n v="900169638"/>
    <x v="0"/>
    <s v="FE"/>
    <n v="122253"/>
    <s v="FE122253"/>
    <s v="'FE122253', "/>
    <x v="127"/>
    <n v="20240406"/>
    <n v="20240604"/>
    <n v="60"/>
    <n v="0"/>
    <n v="0"/>
    <n v="0"/>
    <n v="0"/>
    <n v="1660512"/>
    <n v="1660512"/>
    <s v="Factura devuelta"/>
    <x v="3"/>
    <n v="0"/>
    <m/>
    <m/>
    <m/>
    <m/>
    <s v="Devuelta"/>
    <d v="2024-04-06T00:00:00"/>
    <d v="2025-03-13T00:00:00"/>
    <m/>
    <d v="2025-03-22T00:00:00"/>
    <n v="9"/>
    <x v="0"/>
    <n v="1694400"/>
    <n v="1694400"/>
    <n v="0"/>
    <n v="0"/>
    <n v="0"/>
    <n v="0"/>
    <n v="0"/>
    <n v="1694400"/>
    <m/>
    <s v="no pbs se devuelve factura con soportes completos al validar los soportes de la historia clinica ,no se evidencia , la fecha atencion de la emfermera del dia 7 marzo. anexAR EL SOPORTE  DE LA HISTORIA CLINICA PARA DARLE TRAMITE ALA FACTURA , SUJETA APERTINENCIA"/>
    <m/>
    <m/>
    <n v="0"/>
    <n v="0"/>
    <n v="1694400"/>
    <s v="DEVOLUCION"/>
    <s v="no pbs se devuelve factura con soportes completos al validar los soportes de la historia clinica ,no se evidencia , la fecha atencion de la emfermera del dia 7 marzo. anexAR EL SOPORTE DE LA HISTORIA CLINICA PARA DARLE TRAMITE ALA FACTURA , SUJETA APERTINENCIA"/>
    <s v="NO PBS"/>
    <s v="Procedimientos terapéuticos ambulatorios"/>
    <s v="Ambulatorio"/>
    <m/>
    <n v="0"/>
    <n v="1660512"/>
    <n v="0"/>
    <n v="0"/>
    <n v="0"/>
    <n v="0"/>
    <n v="0"/>
    <n v="0"/>
    <n v="0"/>
    <n v="0"/>
    <m/>
    <m/>
    <m/>
    <m/>
    <n v="0"/>
  </r>
  <r>
    <n v="900169638"/>
    <x v="0"/>
    <s v="FE"/>
    <n v="112314"/>
    <s v="FE112314"/>
    <s v="'FE112314', "/>
    <x v="128"/>
    <n v="20231130"/>
    <n v="20240128"/>
    <n v="60"/>
    <n v="0"/>
    <n v="0"/>
    <n v="0"/>
    <n v="0"/>
    <n v="1630281"/>
    <n v="1630281"/>
    <s v="Factura devuelta"/>
    <x v="3"/>
    <n v="0"/>
    <m/>
    <m/>
    <m/>
    <m/>
    <s v="Devuelta"/>
    <d v="2023-11-30T00:00:00"/>
    <d v="2023-12-12T00:00:00"/>
    <m/>
    <d v="2023-12-28T00:00:00"/>
    <n v="459"/>
    <x v="6"/>
    <n v="1663552"/>
    <n v="1663552"/>
    <n v="0"/>
    <n v="0"/>
    <n v="0"/>
    <n v="0"/>
    <n v="0"/>
    <n v="1663552"/>
    <m/>
    <s v="se devuelve factura con soportes completos al validar los datos no se encuentra reportada .LINEA NO REPROTADA EN LA WEB SERVICE.reportala para darle tramite ala factura "/>
    <m/>
    <m/>
    <n v="0"/>
    <n v="0"/>
    <n v="1663552"/>
    <s v="DEVOLUCION"/>
    <s v="se devuelve factura con soportes completos al validar los datos no se encuentra reportada .LINEA NO REPROTADA EN LA WEB SERVICE.reportala para darle tramite ala factura"/>
    <s v="AUTORIZACION"/>
    <s v="Procedimientos terapéuticos ambulatorios"/>
    <s v="Ambulatorio"/>
    <m/>
    <n v="0"/>
    <n v="1630281"/>
    <n v="0"/>
    <n v="0"/>
    <n v="0"/>
    <n v="0"/>
    <n v="0"/>
    <n v="0"/>
    <n v="0"/>
    <n v="0"/>
    <m/>
    <m/>
    <m/>
    <m/>
    <n v="0"/>
  </r>
  <r>
    <n v="900169638"/>
    <x v="0"/>
    <s v="FE"/>
    <n v="76739"/>
    <s v="FE76739"/>
    <s v="'FE76739', "/>
    <x v="129"/>
    <n v="20221231"/>
    <n v="20230228"/>
    <n v="60"/>
    <n v="0"/>
    <n v="0"/>
    <n v="0"/>
    <n v="0"/>
    <n v="1533175"/>
    <n v="1533175"/>
    <s v="Factura devuelta"/>
    <x v="3"/>
    <n v="0"/>
    <m/>
    <m/>
    <m/>
    <m/>
    <s v="Devuelta"/>
    <d v="2022-12-31T00:00:00"/>
    <d v="2023-01-10T00:00:00"/>
    <d v="2023-01-10T00:00:00"/>
    <d v="2023-01-17T00:00:00"/>
    <n v="804"/>
    <x v="6"/>
    <n v="1564464"/>
    <n v="1564464"/>
    <n v="0"/>
    <n v="0"/>
    <n v="0"/>
    <n v="0"/>
    <n v="0"/>
    <n v="1564464"/>
    <m/>
    <s v="MIGRACION: AUT SE DEVUELVE FACTURA GESTIONAR CON EL AREA ENCARGADA DE AUTORIZACIONES ENVIAN NAP 22315606851240 NO EXITE EN SISTEMA Y NO HAY GNEERADO AUT DE 15 DIGITOS PARA ESTE SERVICIO.MILEN A"/>
    <s v="AUT SE DEVUELVE FACTURA GESTIONAR CON EL AREA ENCARGADA DE AUTORIZACIONES ENVIAN NAP 22315606851240 NO EXITE EN SISTEMA Y NO HAY GNEERADO AUT DE 15 DIGITOS PARA ESTE SERVICIO.MILEN A"/>
    <m/>
    <n v="0"/>
    <n v="0"/>
    <n v="1564464"/>
    <s v="DEVOLUCION"/>
    <s v="AUT SE DEVUELVE FACTURA GESTIONAR CON EL AREA ENCARGADA DE A UTORIZACIONES ENVIAN NAP 22315606851240 NO EXITE EN SISTEMAY NO HAY GNEERADO AUT DE 15 DIGITOS PARA ESTE SERVICIO.MILEN A"/>
    <s v="AUTORIZACION"/>
    <m/>
    <s v="Ambulatorio"/>
    <s v="MIG-900169638"/>
    <n v="0"/>
    <n v="1533175"/>
    <n v="0"/>
    <n v="0"/>
    <n v="0"/>
    <n v="0"/>
    <n v="0"/>
    <n v="0"/>
    <n v="0"/>
    <n v="0"/>
    <m/>
    <m/>
    <m/>
    <m/>
    <n v="0"/>
  </r>
  <r>
    <n v="900169638"/>
    <x v="0"/>
    <s v="FE"/>
    <n v="85293"/>
    <s v="FE85293"/>
    <s v="'FE85293', "/>
    <x v="130"/>
    <n v="20230331"/>
    <n v="20230529"/>
    <n v="60"/>
    <n v="0"/>
    <n v="0"/>
    <n v="0"/>
    <n v="0"/>
    <n v="1469292"/>
    <n v="1469292"/>
    <s v="Factura devuelta"/>
    <x v="3"/>
    <n v="0"/>
    <m/>
    <m/>
    <m/>
    <m/>
    <s v="Devuelta"/>
    <d v="2023-03-31T00:00:00"/>
    <d v="2023-04-19T00:00:00"/>
    <d v="2023-04-19T00:00:00"/>
    <d v="2023-04-27T00:00:00"/>
    <n v="704"/>
    <x v="6"/>
    <n v="1499278"/>
    <n v="1499278"/>
    <n v="0"/>
    <n v="0"/>
    <n v="0"/>
    <n v="0"/>
    <n v="0"/>
    <n v="1499278"/>
    <m/>
    <s v="MIGRACION: NO PBS SE DEVUELVE FACTURA NO PASA LA VALIDACION APTA PARA PAGO NO ESTA REPORTADA EN LA WEB SERVICE.MILENA"/>
    <s v="NO PBS SE DEVUELVE FACTURA NO PASA LA VALIDACION APTA PARA PAGO NO ESTA REPORTADA EN LA WEB SERVICE.MILENA"/>
    <m/>
    <n v="0"/>
    <n v="0"/>
    <n v="1499278"/>
    <s v="DEVOLUCION"/>
    <s v="NO PBS SE DEVUELVE FACTURA NO PASA LA VALIDACION APTA PARA P AGO NO ESTA REPORTADA EN LA WEB SERVICE.MILENA"/>
    <s v="NO PBS"/>
    <m/>
    <s v="Ambulatorio"/>
    <s v="MIG-900169638"/>
    <n v="0"/>
    <n v="1469292"/>
    <n v="0"/>
    <n v="0"/>
    <n v="0"/>
    <n v="0"/>
    <n v="0"/>
    <n v="0"/>
    <n v="0"/>
    <n v="0"/>
    <m/>
    <m/>
    <m/>
    <m/>
    <n v="0"/>
  </r>
  <r>
    <n v="900169638"/>
    <x v="0"/>
    <s v="FE"/>
    <n v="74695"/>
    <s v="FE74695"/>
    <s v="'FE74695', "/>
    <x v="131"/>
    <n v="20221130"/>
    <n v="20230128"/>
    <n v="60"/>
    <n v="0"/>
    <n v="0"/>
    <n v="0"/>
    <n v="0"/>
    <n v="1436954"/>
    <n v="1436954"/>
    <s v="Factura devuelta"/>
    <x v="3"/>
    <n v="0"/>
    <m/>
    <m/>
    <m/>
    <m/>
    <s v="Devuelta"/>
    <d v="2022-11-30T00:00:00"/>
    <d v="2024-02-06T00:00:00"/>
    <m/>
    <d v="2024-02-22T00:00:00"/>
    <n v="403"/>
    <x v="6"/>
    <n v="1466280"/>
    <n v="1466280"/>
    <n v="0"/>
    <n v="0"/>
    <n v="0"/>
    <n v="0"/>
    <n v="0"/>
    <n v="1466280"/>
    <m/>
    <s v="se sostiene devolucion al validar los datos la  factura , LA AUTORIZACION QUE ENVIAN223158538583966  ESTA GENERADA PARA OTRO PRESTADOR NIT 900348416 MEDICINA DOMICILIAR DE COLOMBIA SAS GESTIONAR LA A UTORIAZACION,capautorizacion@epsdelagente.com.co"/>
    <s v="AUT SE DEVUELVE FACTURA LA AUTORIZACION QUE ENVIAN223158538583966  ESTA GENERADA PARA OTRO PRESTADOR NIT 900348416 MEDICINA DOMICILIAR DE COLOMBIA SAS GESTIONAR LA A UTORIAZACION CON EL AREA ENCARGADA.MILENA"/>
    <m/>
    <n v="0"/>
    <n v="0"/>
    <n v="1466280"/>
    <s v="DEVOLUCION"/>
    <s v="se sostiene devolucion al validar los datos la factura , LA AUTORIZACION QUE ENVIAN223158538583966 ESTA GENERADA PARA OTRO PRESTADOR NIT 900348416 MEDICINA DOMICILIAR DE COLOMBIA SAS GESTIONAR LA A UTORIAZACION,capautorizacion@epsdelagente.com.co"/>
    <s v="AUTORIZACION"/>
    <s v="Servicios ambulatorios"/>
    <s v="Ambulatorio"/>
    <m/>
    <n v="0"/>
    <n v="1436954"/>
    <n v="0"/>
    <n v="0"/>
    <n v="0"/>
    <n v="0"/>
    <n v="0"/>
    <n v="0"/>
    <n v="0"/>
    <n v="0"/>
    <m/>
    <m/>
    <m/>
    <m/>
    <n v="0"/>
  </r>
  <r>
    <n v="900169638"/>
    <x v="0"/>
    <s v="FE"/>
    <n v="79838"/>
    <s v="FE79838"/>
    <s v="'FE79838', "/>
    <x v="132"/>
    <n v="20230131"/>
    <n v="20230331"/>
    <n v="60"/>
    <n v="0"/>
    <n v="0"/>
    <n v="0"/>
    <n v="0"/>
    <n v="1405410"/>
    <n v="1405410"/>
    <s v="Factura devuelta"/>
    <x v="3"/>
    <n v="0"/>
    <m/>
    <m/>
    <m/>
    <m/>
    <s v="Devuelta"/>
    <d v="2023-01-31T00:00:00"/>
    <d v="2023-02-20T00:00:00"/>
    <d v="2023-02-20T00:00:00"/>
    <d v="2023-02-27T00:00:00"/>
    <n v="763"/>
    <x v="6"/>
    <n v="1434092"/>
    <n v="1434092"/>
    <n v="0"/>
    <n v="0"/>
    <n v="0"/>
    <n v="0"/>
    <n v="0"/>
    <n v="1434092"/>
    <m/>
    <s v="MIGRACION: TUTELA SE DEVUELV FACTURA LA AUTORIZACION 230206046530313 ESTA GENERADA PARA OTRO PRESTADOR REVISAR CON EL AREA ENCARGAD A DE AUTORIZACIONES ESTA PARA NIT 900349416 MEDICINA DOMICIL IARIA. NO SE PUEDE REALIZAR LA VALIDACION PARA PAGO.MILENA"/>
    <s v="TUTELA SE DEVUELV FACTURA LA AUTORIZACION 230206046530313 ESTA GENERADA PARA OTRO PRESTADOR REVISAR CON EL AREA ENCARGAD A DE AUTORIZACIONES ESTA PARA NIT 900349416 MEDICINA DOMICIL IARIA. NO SE PUEDE REALIZAR LA VALIDACION PARA PAGO.MILENA"/>
    <m/>
    <n v="0"/>
    <n v="0"/>
    <n v="1434092"/>
    <s v="DEVOLUCION"/>
    <s v="TUTELA SE DEVUELV FACTURA LA AUTORIZACION 230206046530313 ES TA GENERADA PARA OTRO PRESTADOR REVISAR CON EL AREA ENCARGAA DE AUTORIZACIONES ESTA PARA NIT 900349416 MEDICINA DOMICIL IARIA. NO SE PUEDE REALIZAR LA VALIDACION PARA PAGO.MILENA"/>
    <s v="AUTORIZACION"/>
    <m/>
    <s v="Ambulatorio"/>
    <s v="MIG-900169638"/>
    <n v="0"/>
    <n v="1405410"/>
    <n v="0"/>
    <n v="0"/>
    <n v="0"/>
    <n v="0"/>
    <n v="0"/>
    <n v="0"/>
    <n v="0"/>
    <n v="0"/>
    <m/>
    <m/>
    <m/>
    <m/>
    <n v="0"/>
  </r>
  <r>
    <n v="900169638"/>
    <x v="0"/>
    <s v="FE"/>
    <n v="104710"/>
    <s v="FE104710"/>
    <s v="'FE104710', "/>
    <x v="133"/>
    <n v="20230831"/>
    <n v="20231029"/>
    <n v="60"/>
    <n v="0"/>
    <n v="0"/>
    <n v="0"/>
    <n v="0"/>
    <n v="1405410"/>
    <n v="1405410"/>
    <s v="Factura devuelta"/>
    <x v="3"/>
    <n v="0"/>
    <m/>
    <m/>
    <m/>
    <m/>
    <s v="Para cargar RIPS o soportes"/>
    <d v="2023-08-31T00:00:00"/>
    <m/>
    <m/>
    <m/>
    <s v="No radicada"/>
    <x v="7"/>
    <n v="1434092"/>
    <n v="1434092"/>
    <n v="0"/>
    <n v="0"/>
    <n v="0"/>
    <n v="0"/>
    <n v="0"/>
    <n v="0"/>
    <m/>
    <m/>
    <m/>
    <m/>
    <n v="0"/>
    <n v="0"/>
    <n v="1434092"/>
    <s v="DEVOLUCION"/>
    <s v="SE DEVUELVE FACTURA CON SOPORTES COMPLETOS AL VALIDAR LOSA DATOS DE LAFACTURA ,PRESENTA INCONSISTENCIA WE SERVIS ,FAVOR AJUSTAR FECHA DE PRESTACION PARA DARLE TRAMITE ALA FACTURA."/>
    <s v="FACTURACION"/>
    <s v="Procedimientos terapéuticos ambulatorios"/>
    <s v="Ambulatorio"/>
    <m/>
    <n v="0"/>
    <n v="1405410"/>
    <n v="0"/>
    <n v="0"/>
    <n v="0"/>
    <n v="0"/>
    <n v="0"/>
    <n v="0"/>
    <n v="0"/>
    <n v="0"/>
    <m/>
    <m/>
    <m/>
    <m/>
    <n v="0"/>
  </r>
  <r>
    <n v="900169638"/>
    <x v="0"/>
    <s v="FE"/>
    <n v="120427"/>
    <s v="FE120427"/>
    <s v="'FE120427', "/>
    <x v="134"/>
    <n v="20240309"/>
    <n v="20240507"/>
    <n v="60"/>
    <n v="0"/>
    <n v="0"/>
    <n v="0"/>
    <n v="0"/>
    <n v="1328410"/>
    <n v="1328410"/>
    <s v="Factura en proceso interno"/>
    <x v="3"/>
    <n v="0"/>
    <m/>
    <m/>
    <m/>
    <m/>
    <s v="Devuelta"/>
    <d v="2024-03-09T00:00:00"/>
    <d v="2025-03-13T00:00:00"/>
    <m/>
    <d v="2025-03-27T00:00:00"/>
    <n v="4"/>
    <x v="0"/>
    <n v="1355520"/>
    <n v="1355520"/>
    <n v="0"/>
    <n v="0"/>
    <n v="0"/>
    <n v="0"/>
    <n v="0"/>
    <n v="1355520"/>
    <m/>
    <s v="no pbs se sostiene devolucion  Validar ya que la aut 122300210829 relacionada en la factura con ID CICLO 88384157 el valor reportado no concuerda vs el facturado en la web service corregir la fecha de prestacion en la we servis  y cantidad fecha entrega 23/02/2024"/>
    <m/>
    <m/>
    <n v="0"/>
    <n v="0"/>
    <n v="1355520"/>
    <s v="DEVOLUCION"/>
    <s v="no pbs se sostiene devolucion Validar ya que la aut 122300210829 relacionada en la factura con ID CICLO 88384157 el valor reportado no concuerda vs el facturado en la web service corregir la fecha de prestacion en la we servis y cantidad fecha entrega 23/02/2024"/>
    <s v="NO PBS"/>
    <s v="Procedimientos terapéuticos ambulatorios"/>
    <s v="Ambulatorio"/>
    <m/>
    <n v="0"/>
    <n v="1328410"/>
    <n v="0"/>
    <n v="0"/>
    <n v="0"/>
    <n v="0"/>
    <n v="0"/>
    <n v="0"/>
    <n v="0"/>
    <n v="0"/>
    <m/>
    <m/>
    <m/>
    <m/>
    <n v="0"/>
  </r>
  <r>
    <n v="900169638"/>
    <x v="0"/>
    <s v="FE"/>
    <n v="82887"/>
    <s v="FE82887"/>
    <s v="'FE82887', "/>
    <x v="135"/>
    <n v="20230228"/>
    <n v="20230428"/>
    <n v="60"/>
    <n v="0"/>
    <n v="0"/>
    <n v="0"/>
    <n v="0"/>
    <n v="1277646"/>
    <n v="1277646"/>
    <s v="Factura devuelta"/>
    <x v="3"/>
    <n v="0"/>
    <m/>
    <m/>
    <m/>
    <m/>
    <s v="Para cargar RIPS o soportes"/>
    <d v="2023-02-28T00:00:00"/>
    <m/>
    <m/>
    <m/>
    <s v="No radicada"/>
    <x v="7"/>
    <n v="1303720"/>
    <n v="1303720"/>
    <n v="0"/>
    <n v="0"/>
    <n v="0"/>
    <n v="0"/>
    <n v="0"/>
    <n v="0"/>
    <m/>
    <m/>
    <s v="NO PBS SE DEVUELVE FACTURA VALIDAR NO REPORTADA ENLA WED SERVICE NO SALE APTA PARA PAGO.MILENA"/>
    <m/>
    <n v="0"/>
    <n v="0"/>
    <n v="1303720"/>
    <s v="DEVOLUCION"/>
    <s v="MIGRACION: NO PBS SE DEVUELVE FACTURA VALIDAR NO REPORTADA ENLA WED SERVICE NO SALE APTA PARA PAGO.MILENA"/>
    <s v="NO PBS"/>
    <m/>
    <s v="Ambulatorio"/>
    <m/>
    <n v="0"/>
    <n v="1277646"/>
    <n v="0"/>
    <n v="0"/>
    <n v="0"/>
    <n v="0"/>
    <n v="0"/>
    <n v="0"/>
    <n v="0"/>
    <n v="0"/>
    <m/>
    <m/>
    <m/>
    <m/>
    <n v="0"/>
  </r>
  <r>
    <n v="900169638"/>
    <x v="0"/>
    <s v="FE"/>
    <n v="118947"/>
    <s v="FE118947"/>
    <s v="'FE118947', "/>
    <x v="136"/>
    <n v="20240210"/>
    <n v="20240409"/>
    <n v="60"/>
    <n v="0"/>
    <n v="0"/>
    <n v="0"/>
    <n v="0"/>
    <n v="1185659"/>
    <n v="1185659"/>
    <s v="Factura devuelta"/>
    <x v="3"/>
    <n v="0"/>
    <m/>
    <m/>
    <m/>
    <m/>
    <s v="Devuelta"/>
    <d v="2024-02-10T00:00:00"/>
    <d v="2025-02-03T00:00:00"/>
    <m/>
    <d v="2025-02-17T00:00:00"/>
    <n v="42"/>
    <x v="4"/>
    <n v="1209856"/>
    <n v="1209856"/>
    <n v="0"/>
    <n v="0"/>
    <n v="0"/>
    <n v="0"/>
    <n v="0"/>
    <n v="1209856"/>
    <m/>
    <s v="no pbs se sostiene devolucion al validar los soportes de la historia clinica presenta inconsistencias 1) la planilla de prestacion de servicios hora inicio 10 am entrega 6 pm 2)las evoluciones de la historia clinica hay evoluciones de las 7 pm y mañana y 3 pm 3) las soportes de historia clinica no concuerda con la plantilla de prestacion de servicio. las evoluciones de las historias clinicas tienen que se rigual alas evoluciones .  AJUSTAR PARA DARLE TRAMITE ALA FACTURA , SUJETA A PERTINENCIA"/>
    <m/>
    <m/>
    <n v="0"/>
    <n v="0"/>
    <n v="1209856"/>
    <s v="DEVOLUCION"/>
    <s v="no pbs se sostiene devolucion al validar los soportes de la historia clinica presenta inconsistencias 1) la planilla de prestacion de servicios hora inicio 10 am entrega 6 pm 2)las evoluciones de la historia clinica hay evoluciones de las 7 pm y mañana y 3 pm 3) las soportes de historia clinica no concuerda con la plantilla de prestacion de servicio. las evoluciones de las historias clinicas tienen que se rigual alas evoluciones . AJUSTAR PARA DARLE TRAMITE ALA FACTURA , SUJETA A PERTINENCIA"/>
    <s v="NO PBS"/>
    <s v="Procedimientos terapéuticos ambulatorios"/>
    <s v="Ambulatorio"/>
    <m/>
    <n v="0"/>
    <n v="1185659"/>
    <n v="0"/>
    <n v="0"/>
    <n v="0"/>
    <n v="0"/>
    <n v="0"/>
    <n v="0"/>
    <n v="0"/>
    <n v="0"/>
    <m/>
    <m/>
    <m/>
    <m/>
    <n v="0"/>
  </r>
  <r>
    <n v="900169638"/>
    <x v="0"/>
    <s v="FE"/>
    <n v="101265"/>
    <s v="FE101265"/>
    <s v="'FE101265', "/>
    <x v="137"/>
    <n v="20230731"/>
    <n v="20230928"/>
    <n v="60"/>
    <n v="0"/>
    <n v="0"/>
    <n v="0"/>
    <n v="0"/>
    <n v="638823"/>
    <n v="638823"/>
    <s v="Factura devuelta"/>
    <x v="3"/>
    <n v="0"/>
    <m/>
    <m/>
    <m/>
    <m/>
    <s v="Devuelta"/>
    <d v="2023-07-31T00:00:00"/>
    <d v="2025-02-03T00:00:00"/>
    <m/>
    <d v="2025-02-28T00:00:00"/>
    <n v="31"/>
    <x v="4"/>
    <n v="651860"/>
    <n v="651860"/>
    <n v="0"/>
    <n v="0"/>
    <n v="0"/>
    <n v="0"/>
    <n v="0"/>
    <n v="651860"/>
    <m/>
    <s v="no pbs se devuelve factura con soportes completos  corregir la cantidad en la we servis y ajustarla . esta autotizacion se encuentra anulada 231386319503415 la reemplazo 231506047389222  "/>
    <m/>
    <m/>
    <n v="0"/>
    <n v="0"/>
    <n v="651860"/>
    <s v="DEVOLUCION"/>
    <s v="no pbs se devuelve factura con soportes completos corregir la cantidad en la we servis y ajustarla . esta autotizacion se encuentra anulada 231386319503415 la reemplazo 231506047389222"/>
    <s v="NO PBS"/>
    <s v="Procedimientos terapéuticos ambulatorios"/>
    <s v="Ambulatorio"/>
    <m/>
    <n v="0"/>
    <n v="638823"/>
    <n v="0"/>
    <n v="0"/>
    <n v="0"/>
    <n v="0"/>
    <n v="0"/>
    <n v="0"/>
    <n v="0"/>
    <n v="0"/>
    <m/>
    <m/>
    <m/>
    <m/>
    <n v="0"/>
  </r>
  <r>
    <n v="900169638"/>
    <x v="0"/>
    <s v="FE"/>
    <n v="109300"/>
    <s v="FE109300"/>
    <s v="'FE109300', "/>
    <x v="138"/>
    <n v="20231031"/>
    <n v="20231229"/>
    <n v="60"/>
    <n v="0"/>
    <n v="0"/>
    <n v="0"/>
    <n v="0"/>
    <n v="638257"/>
    <n v="638257"/>
    <s v="Factura devuelta"/>
    <x v="3"/>
    <n v="0"/>
    <m/>
    <m/>
    <m/>
    <m/>
    <s v="Devuelta"/>
    <d v="2023-10-31T00:00:00"/>
    <d v="2025-02-03T00:00:00"/>
    <m/>
    <d v="2025-02-28T00:00:00"/>
    <n v="31"/>
    <x v="4"/>
    <n v="651283"/>
    <n v="651283"/>
    <n v="0"/>
    <n v="0"/>
    <n v="0"/>
    <n v="0"/>
    <n v="0"/>
    <n v="651283"/>
    <m/>
    <s v="SE DEVUELVE FACTURA CON SOPORTES COMPLETOS se devuelve factura con soportes completos a autorización 122300077953, se encuentra facturada en la fecha: 12/09/2023 en factura FE103947. La autorización 122300077953 "/>
    <m/>
    <m/>
    <n v="0"/>
    <n v="0"/>
    <n v="651283"/>
    <s v="DEVOLUCION"/>
    <s v="SE DEVUELVE FACTURA CON SOPORTES COMPLETOS se devuelve factura con soportes completos a autorización 122300077953, se encuentra facturada en la fecha: 12/09/2023 en factura FE103947. La autorización 122300077953"/>
    <s v="AUTORIZACION"/>
    <s v="Procedimientos terapéuticos ambulatorios"/>
    <s v="Ambulatorio"/>
    <m/>
    <n v="0"/>
    <n v="638257"/>
    <n v="0"/>
    <n v="0"/>
    <n v="0"/>
    <n v="0"/>
    <n v="0"/>
    <n v="0"/>
    <n v="0"/>
    <n v="0"/>
    <m/>
    <m/>
    <m/>
    <m/>
    <n v="0"/>
  </r>
  <r>
    <n v="900169638"/>
    <x v="0"/>
    <s v="FE"/>
    <n v="118940"/>
    <s v="FE118940"/>
    <s v="'FE118940', "/>
    <x v="139"/>
    <n v="20240210"/>
    <n v="20240409"/>
    <n v="60"/>
    <n v="0"/>
    <n v="0"/>
    <n v="0"/>
    <n v="0"/>
    <n v="444622"/>
    <n v="444622"/>
    <s v="Factura en proceso interno"/>
    <x v="3"/>
    <n v="0"/>
    <m/>
    <m/>
    <m/>
    <m/>
    <s v="Devuelta"/>
    <d v="2024-02-10T00:00:00"/>
    <d v="2025-03-13T00:00:00"/>
    <m/>
    <d v="2025-03-27T00:00:00"/>
    <n v="4"/>
    <x v="0"/>
    <n v="453696"/>
    <n v="453696"/>
    <n v="0"/>
    <n v="0"/>
    <n v="0"/>
    <n v="0"/>
    <n v="0"/>
    <n v="453696"/>
    <m/>
    <s v=" NO PBS SE DEVUELV EFACTURA CON SOPORTES COMPLETOS AL VALIDAR LA FACTURA NO SE ENCUENTRA REPORTADA EN LA WESERVIS  REPORTAR TAMBIEN EN EL REPORTE DE FACTURACION"/>
    <m/>
    <m/>
    <n v="0"/>
    <n v="0"/>
    <n v="453696"/>
    <s v="DEVOLUCION"/>
    <s v="NO PBS SE DEVUELV EFACTURA CON SOPORTES COMPLETOS AL VALIDAR LA FACTURA NO SE ENCUENTRA REPORTADA EN LA WESERVIS REPORTAR TAMBIEN EN EL REPORTE DE FACTURACION"/>
    <s v="NO PBS"/>
    <s v="Procedimientos terapéuticos ambulatorios"/>
    <s v="Ambulatorio"/>
    <m/>
    <n v="0"/>
    <n v="444622"/>
    <n v="0"/>
    <n v="0"/>
    <n v="0"/>
    <n v="0"/>
    <n v="0"/>
    <n v="0"/>
    <n v="0"/>
    <n v="0"/>
    <m/>
    <m/>
    <m/>
    <m/>
    <n v="0"/>
  </r>
  <r>
    <n v="900169638"/>
    <x v="0"/>
    <s v="FE"/>
    <n v="120082"/>
    <s v="FE120082"/>
    <s v="'FE120082', "/>
    <x v="140"/>
    <n v="20240307"/>
    <n v="20240505"/>
    <n v="60"/>
    <n v="0"/>
    <n v="0"/>
    <n v="0"/>
    <n v="0"/>
    <n v="83026"/>
    <n v="83026"/>
    <s v="Factura en proceso interno"/>
    <x v="3"/>
    <n v="0"/>
    <m/>
    <m/>
    <m/>
    <m/>
    <s v="Devuelta"/>
    <d v="2024-03-07T00:00:00"/>
    <d v="2025-03-13T00:00:00"/>
    <m/>
    <d v="2025-03-27T00:00:00"/>
    <n v="4"/>
    <x v="0"/>
    <n v="84720"/>
    <n v="84720"/>
    <n v="0"/>
    <n v="0"/>
    <n v="0"/>
    <n v="0"/>
    <n v="0"/>
    <n v="84720"/>
    <m/>
    <s v="NO PBS SE DEVUELVE FACTURA CON SOPORTES Validar ya que la aut 122300182419 relacionada en la factura con ID CICLO  no cuenta con reporte de entrega y facturacion "/>
    <m/>
    <m/>
    <n v="0"/>
    <n v="0"/>
    <n v="84720"/>
    <s v="DEVOLUCION"/>
    <s v="NO PBS SE DEVUELVE FACTURA CON SOPORTES Validar ya que la aut 122300182419 relacionada en la factura con ID CICLO no cuenta con reporte de entrega y facturacion"/>
    <s v="NO PBS"/>
    <s v="Procedimientos terapéuticos ambulatorios"/>
    <s v="Ambulatorio"/>
    <m/>
    <n v="0"/>
    <n v="83026"/>
    <n v="0"/>
    <n v="0"/>
    <n v="0"/>
    <n v="0"/>
    <n v="0"/>
    <n v="0"/>
    <n v="0"/>
    <n v="0"/>
    <m/>
    <m/>
    <m/>
    <m/>
    <n v="0"/>
  </r>
  <r>
    <n v="900169638"/>
    <x v="0"/>
    <s v="FE"/>
    <n v="124560"/>
    <s v="FE124560"/>
    <s v="'FE124560', "/>
    <x v="141"/>
    <n v="20240507"/>
    <n v="20240705"/>
    <n v="60"/>
    <n v="0"/>
    <n v="0"/>
    <n v="0"/>
    <n v="0"/>
    <n v="46036"/>
    <n v="46036"/>
    <s v="Factura devuelta"/>
    <x v="3"/>
    <n v="0"/>
    <m/>
    <m/>
    <m/>
    <m/>
    <s v="Devuelta"/>
    <d v="2024-05-07T00:00:00"/>
    <d v="2025-02-03T00:00:00"/>
    <m/>
    <d v="2025-02-13T00:00:00"/>
    <n v="46"/>
    <x v="4"/>
    <n v="46976"/>
    <n v="46976"/>
    <n v="0"/>
    <n v="0"/>
    <n v="0"/>
    <n v="0"/>
    <n v="0"/>
    <n v="46976"/>
    <m/>
    <s v="facturada  se devuelve factura con soportes completos al validar la autorizacion 122300240857 se encuentra ya cancelada en la factura FE122246 paciente marina medina. "/>
    <m/>
    <m/>
    <n v="0"/>
    <n v="0"/>
    <n v="46976"/>
    <s v="DEVOLUCION"/>
    <s v="facturada se devuelve factura con soportes completos al validar la autorizacion 122300240857 se encuentra ya cancelada en la factura FE122246 paciente marina medina."/>
    <s v="AUTORIZACION"/>
    <s v="Procedimientos terapéuticos ambulatorios"/>
    <s v="Ambulatorio"/>
    <m/>
    <n v="0"/>
    <n v="46036"/>
    <n v="0"/>
    <n v="0"/>
    <n v="0"/>
    <n v="0"/>
    <n v="0"/>
    <n v="0"/>
    <n v="0"/>
    <n v="0"/>
    <m/>
    <m/>
    <m/>
    <m/>
    <n v="0"/>
  </r>
  <r>
    <n v="900169638"/>
    <x v="0"/>
    <s v="FE"/>
    <n v="101243"/>
    <s v="FE101243"/>
    <s v="'FE101243', "/>
    <x v="142"/>
    <n v="20230731"/>
    <n v="20230928"/>
    <n v="60"/>
    <n v="0"/>
    <n v="0"/>
    <n v="0"/>
    <n v="0"/>
    <n v="22252"/>
    <n v="22252"/>
    <s v="Factura devuelta"/>
    <x v="3"/>
    <n v="0"/>
    <m/>
    <m/>
    <m/>
    <m/>
    <s v="Devuelta"/>
    <d v="2023-07-31T00:00:00"/>
    <d v="2023-09-01T00:00:00"/>
    <m/>
    <d v="2023-10-13T00:00:00"/>
    <n v="535"/>
    <x v="6"/>
    <n v="22706"/>
    <n v="22706"/>
    <n v="0"/>
    <n v="0"/>
    <n v="0"/>
    <n v="0"/>
    <n v="0"/>
    <n v="22706"/>
    <n v="0"/>
    <s v="se devuelve factura con soportes completos al validar los datos la autorizacion 122300017123, se encuentra factura en la fact FE103949."/>
    <m/>
    <m/>
    <n v="0"/>
    <n v="0"/>
    <n v="22706"/>
    <s v="DEVOLUCION"/>
    <s v="se devuelve factura con soportes completos al validar los datos la autorizacion 122300017123, se encuentra factura en la fact FE103949."/>
    <s v="SOPORTE"/>
    <s v="Procedimientos terapéuticos ambulatorios"/>
    <s v="Ambulatorio"/>
    <m/>
    <n v="0"/>
    <n v="22252"/>
    <n v="0"/>
    <n v="0"/>
    <n v="0"/>
    <n v="0"/>
    <n v="0"/>
    <n v="0"/>
    <n v="0"/>
    <n v="0"/>
    <m/>
    <m/>
    <m/>
    <m/>
    <n v="0"/>
  </r>
  <r>
    <n v="900169638"/>
    <x v="0"/>
    <s v="FE"/>
    <n v="142748"/>
    <s v="FE142748"/>
    <s v="'FE142748', "/>
    <x v="143"/>
    <n v="20250108"/>
    <n v="20250308"/>
    <n v="60"/>
    <n v="11969691"/>
    <n v="0"/>
    <n v="0"/>
    <n v="0"/>
    <n v="0"/>
    <n v="11969691"/>
    <s v="Factura pendiente en programacion de pago - Glosa por contestar IPS"/>
    <x v="4"/>
    <n v="0"/>
    <m/>
    <m/>
    <m/>
    <m/>
    <s v="Para respuesta prestador"/>
    <d v="2025-01-08T00:00:00"/>
    <d v="2025-01-15T00:00:00"/>
    <d v="2025-01-27T00:00:00"/>
    <m/>
    <n v="63"/>
    <x v="3"/>
    <n v="12213970"/>
    <n v="12213970"/>
    <n v="0"/>
    <n v="0"/>
    <n v="0"/>
    <n v="828762"/>
    <n v="0"/>
    <n v="0"/>
    <m/>
    <m/>
    <s v="tarifa: se realiza objecion por mayor valor cobrado cups 890110 terapia fonoaudilogia autorizacion 122300724377 vp$27043 se valida nota tecnica ,diferenciA $301368|TARIFA SE REALIZA OBJECION POR MAYOR VALOR COBRADO CUPS 890111 FISIOTERAPIA ,AUTORIZACION 122300724377 VP$27043 SE VALIDA CON LA NOTA TECNICA ,DIFERENCIA$226026. |tarifa tarifa se realiza objecion por mayor valor cobrado en cups 890113 terapia ocupacional autorizacion 122300724378 vp$27043 se valida nota tecnica se objeta la diferencia$301368 "/>
    <s v="Yufrey Hernandez Truque"/>
    <n v="306472"/>
    <n v="11385208"/>
    <n v="828762"/>
    <s v="GLOSA"/>
    <s v="tarifa: se realiza objecion por mayor valor cobrado cups 890110 terapia fonoaudilogia autorizacion 122300724377 vp$27043 se valida nota tecnica ,diferenciA $301368"/>
    <s v="TARIFA"/>
    <s v="Procedimientos terapéuticos ambulatorios"/>
    <s v="Ambulatorio"/>
    <s v="CMSSV-352"/>
    <n v="11969691"/>
    <n v="0"/>
    <n v="0"/>
    <n v="0"/>
    <n v="0"/>
    <n v="0"/>
    <n v="0"/>
    <n v="0"/>
    <n v="0"/>
    <n v="11078736"/>
    <m/>
    <n v="4800067887"/>
    <d v="2025-03-18T00:00:00"/>
    <s v="PAGO DIRECTO RC 2DO PROC. MARZO"/>
    <n v="15000000"/>
  </r>
  <r>
    <n v="900169638"/>
    <x v="0"/>
    <s v="FE"/>
    <n v="142749"/>
    <s v="FE142749"/>
    <s v="'FE142749', "/>
    <x v="144"/>
    <n v="20250108"/>
    <n v="20250308"/>
    <n v="60"/>
    <n v="3859597"/>
    <n v="0"/>
    <n v="0"/>
    <n v="0"/>
    <n v="0"/>
    <n v="3859597"/>
    <s v="Factura pendiente en programacion de pago"/>
    <x v="5"/>
    <n v="0"/>
    <m/>
    <m/>
    <m/>
    <m/>
    <s v="Finalizada"/>
    <d v="2025-01-08T00:00:00"/>
    <d v="2025-01-15T00:00:00"/>
    <d v="2025-01-25T00:00:00"/>
    <m/>
    <n v="65"/>
    <x v="3"/>
    <n v="3938364"/>
    <n v="3938364"/>
    <n v="0"/>
    <n v="0"/>
    <n v="0"/>
    <n v="0"/>
    <n v="0"/>
    <n v="0"/>
    <m/>
    <m/>
    <m/>
    <s v="Yufrey Hernandez Truque"/>
    <n v="157535"/>
    <n v="3938364"/>
    <n v="0"/>
    <m/>
    <m/>
    <m/>
    <s v="Procedimientos terapéuticos ambulatorios"/>
    <m/>
    <s v="CMSSV-352"/>
    <n v="3859597"/>
    <n v="0"/>
    <n v="0"/>
    <n v="0"/>
    <n v="0"/>
    <n v="0"/>
    <n v="0"/>
    <n v="0"/>
    <n v="0"/>
    <n v="3780829"/>
    <m/>
    <n v="4800067910"/>
    <d v="2025-03-19T00:00:00"/>
    <s v="PAGO DIRECTO PPTO MAXIMO ENE-FEB-MARZO"/>
    <n v="3780829"/>
  </r>
  <r>
    <n v="900169638"/>
    <x v="0"/>
    <s v="FE"/>
    <n v="142736"/>
    <s v="FE142736"/>
    <s v="'FE142736', "/>
    <x v="145"/>
    <n v="20250108"/>
    <n v="20250308"/>
    <n v="60"/>
    <n v="2775757"/>
    <n v="0"/>
    <n v="0"/>
    <n v="0"/>
    <n v="0"/>
    <n v="2775757"/>
    <s v="Factura pendiente en programacion de pago"/>
    <x v="5"/>
    <n v="2307988"/>
    <n v="4800067887"/>
    <m/>
    <m/>
    <m/>
    <s v="Finalizada"/>
    <d v="2025-01-08T00:00:00"/>
    <d v="2025-01-15T00:00:00"/>
    <d v="2025-01-28T00:00:00"/>
    <m/>
    <n v="62"/>
    <x v="3"/>
    <n v="2832405"/>
    <n v="2832405"/>
    <n v="0"/>
    <n v="0"/>
    <n v="0"/>
    <n v="0"/>
    <n v="0"/>
    <n v="0"/>
    <m/>
    <m/>
    <m/>
    <s v="Yufrey Hernandez Truque"/>
    <n v="56649"/>
    <n v="2832405"/>
    <n v="0"/>
    <m/>
    <m/>
    <m/>
    <s v="Procedimientos terapéuticos ambulatorios"/>
    <m/>
    <s v="CMSSV-352"/>
    <n v="2775757"/>
    <n v="0"/>
    <n v="0"/>
    <n v="0"/>
    <n v="0"/>
    <n v="0"/>
    <n v="0"/>
    <n v="0"/>
    <n v="0"/>
    <n v="2775756"/>
    <m/>
    <n v="4800067887"/>
    <d v="2025-03-18T00:00:00"/>
    <s v="PAGO DIRECTO RC 2DO PROC. MARZO"/>
    <n v="15000000"/>
  </r>
  <r>
    <n v="900169638"/>
    <x v="0"/>
    <s v="FE"/>
    <n v="142737"/>
    <s v="FE142737"/>
    <s v="'FE142737', "/>
    <x v="146"/>
    <n v="20250108"/>
    <n v="20250308"/>
    <n v="60"/>
    <n v="1627212"/>
    <n v="0"/>
    <n v="0"/>
    <n v="0"/>
    <n v="0"/>
    <n v="1627212"/>
    <s v="Factura pendiente en programacion de pago - Glosa por contestar IPS"/>
    <x v="4"/>
    <n v="0"/>
    <m/>
    <m/>
    <m/>
    <m/>
    <s v="Para respuesta prestador"/>
    <d v="2025-01-08T00:00:00"/>
    <d v="2025-01-15T00:00:00"/>
    <d v="2025-01-21T00:00:00"/>
    <m/>
    <n v="69"/>
    <x v="3"/>
    <n v="1660420"/>
    <n v="1660420"/>
    <n v="0"/>
    <n v="0"/>
    <n v="0"/>
    <n v="35548"/>
    <n v="0"/>
    <n v="0"/>
    <m/>
    <m/>
    <s v="tarifa: se realiza objecion por mayor valor cobrado curacion lesion en piel 5-10  vp$ 42915 se objeta la diferencia$35548 la autorizacion 122300725008 autorizaron  CURACIÓN DE LESIÓN EN PIEL O TEJIDO CELULAR SUBCUTÁNEO SOD - CURACION HERIDA LIMPIA DE 5-10 CM  "/>
    <s v="Yufrey Hernandez Truque"/>
    <n v="32497"/>
    <n v="1624872"/>
    <n v="35548"/>
    <s v="GLOSA"/>
    <s v="tarifa: se realiza objecion por mayor valor cobrado curacion lesion en piel 5-10 vp$ 42915 se objeta la diferencia$35548 la autorizacion 122300725008 autorizaron CURACIÓN DE LESIÓN EN PIEL O TEJIDO CELULAR SUBCUTÁNEO SOD - CURACION HERIDA LIMPIA DE 5-10 CM"/>
    <s v="TARIFA"/>
    <s v="Procedimientos terapéuticos ambulatorios"/>
    <s v="Ambulatorio"/>
    <s v="CMSSV-352"/>
    <n v="1627212"/>
    <n v="0"/>
    <n v="0"/>
    <n v="0"/>
    <n v="0"/>
    <n v="0"/>
    <n v="0"/>
    <n v="0"/>
    <n v="0"/>
    <n v="1592375"/>
    <m/>
    <n v="4800067887"/>
    <d v="2025-03-18T00:00:00"/>
    <s v="PAGO DIRECTO RC 2DO PROC. MARZO"/>
    <n v="15000000"/>
  </r>
  <r>
    <n v="900169638"/>
    <x v="0"/>
    <s v="FE"/>
    <n v="124570"/>
    <s v="FE124570"/>
    <s v="'FE124570', "/>
    <x v="147"/>
    <n v="20240507"/>
    <n v="20240705"/>
    <n v="60"/>
    <n v="0"/>
    <n v="0"/>
    <n v="0"/>
    <n v="0"/>
    <n v="959317"/>
    <n v="959317"/>
    <s v="Factura pendiente en programacion de pago - Glosa en proceso interno"/>
    <x v="4"/>
    <n v="0"/>
    <m/>
    <m/>
    <m/>
    <m/>
    <s v="Para respuesta prestador"/>
    <d v="2024-05-07T00:00:00"/>
    <d v="2024-05-15T00:00:00"/>
    <d v="2025-03-30T00:00:00"/>
    <m/>
    <n v="1"/>
    <x v="0"/>
    <n v="12016352"/>
    <n v="903704"/>
    <n v="0"/>
    <n v="0"/>
    <n v="0"/>
    <n v="903704"/>
    <n v="0"/>
    <n v="0"/>
    <m/>
    <m/>
    <s v="tarifa se ratifica objecion al validar los dartos dela factura cups890110 terapia de fonoaudiologia vp$24750 se objeta la diferencia$301368|tarifa se ratifica objecion al validar los datos dela factura consulta de fisioterapia cup 890111 valor pactado $24750 se objeta la diferencia $301368|tarifa: se ratifica objecion al validar los datos dela factura cups 890113 terapia ocupacion vp$24750 se objeta la diferencia $300968"/>
    <s v="Elizabeth Fernandez Chilito"/>
    <n v="0"/>
    <n v="0"/>
    <n v="903704"/>
    <s v="GLOSA"/>
    <s v="tarifa: se ratifica objecion al validar los datos dela factura cups 890113 terapia ocupacion vp$24750 se objeta la diferencia $300968"/>
    <s v="TARIFA"/>
    <s v="Procedimientos terapéuticos ambulatorios"/>
    <s v="Ambulatorio"/>
    <s v="CMSSV-352"/>
    <n v="959317"/>
    <n v="0"/>
    <n v="0"/>
    <n v="0"/>
    <n v="0"/>
    <n v="0"/>
    <n v="0"/>
    <n v="0"/>
    <n v="0"/>
    <n v="10816708"/>
    <m/>
    <n v="2201554302"/>
    <d v="2024-09-30T00:00:00"/>
    <s v="(en blanco)"/>
    <n v="40350859"/>
  </r>
  <r>
    <n v="900169638"/>
    <x v="0"/>
    <s v="FE"/>
    <n v="122251"/>
    <s v="FE122251"/>
    <s v="'FE122251', "/>
    <x v="148"/>
    <n v="20240406"/>
    <n v="20240604"/>
    <n v="60"/>
    <n v="0"/>
    <n v="0"/>
    <n v="0"/>
    <n v="0"/>
    <n v="854009"/>
    <n v="854009"/>
    <s v="Factura pendiente en programacion de pago - Glosa en proceso interno"/>
    <x v="4"/>
    <n v="0"/>
    <m/>
    <m/>
    <m/>
    <m/>
    <s v="Para respuesta prestador"/>
    <d v="2024-04-06T00:00:00"/>
    <d v="2024-04-15T00:00:00"/>
    <d v="2025-03-30T00:00:00"/>
    <m/>
    <n v="1"/>
    <x v="0"/>
    <n v="12045373"/>
    <n v="791091"/>
    <n v="0"/>
    <n v="0"/>
    <n v="0"/>
    <n v="791091"/>
    <n v="0"/>
    <n v="0"/>
    <m/>
    <m/>
    <s v="SE RATIFICA OBJECION POR MAYOR VALOR COBRADO AL VALIDAR LOS DATOS DELA FACTURA CUPS 890113 TERAPIA OCUPACIONAL VP$27043 SE OBJETA LA DIFERENCIA$301368|TARIFA: SE RATIFICA OBJECION POR MAYOR VALOR COBRADO AL VALIDAR LOS DATOS DELA FACTURA CUPS 890110 TERAPIA FONOAUDIOLOGIA VP$27043 SE OBJETA LA DIFERENCIA$301368|SE RATIFICA OBJECION POR MAYOR VALOR COBRADO AL VALIDAR LOS DATOS DELA FACTURA CUPS 890111 TERAPIA NEURODESARROLLO VP$27043 SE OBJETA LA DIFERENCIA$188355"/>
    <s v="Elizabeth Fernandez Chilito"/>
    <n v="0"/>
    <n v="0"/>
    <n v="791091"/>
    <s v="GLOSA"/>
    <s v="TARIFA: SE RATIFICA OBJECION POR MAYOR VALOR COBRADO AL VALIDAR LOS DATOS DELA FACTURA CUPS 890110 TERAPIA FONOAUDIOLOGIA VP$27043 SE OBJETA LA DIFERENCIA$301368"/>
    <s v="TARIFA"/>
    <s v="Procedimientos terapéuticos ambulatorios"/>
    <s v="Ambulatorio"/>
    <s v="CMSSV-352"/>
    <n v="854009"/>
    <n v="0"/>
    <n v="0"/>
    <n v="0"/>
    <n v="0"/>
    <n v="0"/>
    <n v="0"/>
    <n v="0"/>
    <n v="0"/>
    <n v="10950457"/>
    <m/>
    <n v="2201554302"/>
    <d v="2024-09-30T00:00:00"/>
    <s v="(en blanco)"/>
    <n v="40350859"/>
  </r>
  <r>
    <n v="900169638"/>
    <x v="0"/>
    <s v="FE"/>
    <n v="142731"/>
    <s v="FE142731"/>
    <s v="'FE142731', "/>
    <x v="149"/>
    <n v="20250108"/>
    <n v="20250308"/>
    <n v="60"/>
    <n v="633812"/>
    <n v="0"/>
    <n v="0"/>
    <n v="0"/>
    <n v="0"/>
    <n v="633812"/>
    <s v="Factura pendiente en programacion de pago"/>
    <x v="5"/>
    <n v="0"/>
    <m/>
    <m/>
    <m/>
    <m/>
    <s v="Finalizada"/>
    <d v="2025-01-08T00:00:00"/>
    <d v="2025-01-15T00:00:00"/>
    <d v="2025-01-21T00:00:00"/>
    <m/>
    <n v="69"/>
    <x v="3"/>
    <n v="646747"/>
    <n v="646747"/>
    <n v="0"/>
    <n v="0"/>
    <n v="0"/>
    <n v="0"/>
    <n v="0"/>
    <n v="0"/>
    <m/>
    <m/>
    <m/>
    <s v="Yufrey Hernandez Truque"/>
    <n v="12935"/>
    <n v="646747"/>
    <n v="0"/>
    <m/>
    <m/>
    <m/>
    <s v="Procedimientos terapéuticos ambulatorios"/>
    <m/>
    <s v="CMSSV-352"/>
    <n v="633812"/>
    <n v="0"/>
    <n v="0"/>
    <n v="0"/>
    <n v="0"/>
    <n v="0"/>
    <n v="0"/>
    <n v="0"/>
    <n v="0"/>
    <n v="633812"/>
    <m/>
    <n v="4800067817"/>
    <d v="2025-03-12T00:00:00"/>
    <s v="PAGO DIRECTO REGIMEN SUBSIDIADO FEBRERO 2025"/>
    <n v="1300089"/>
  </r>
  <r>
    <n v="900169638"/>
    <x v="0"/>
    <s v="FE"/>
    <n v="142733"/>
    <s v="FE142733"/>
    <s v="'FE142733', "/>
    <x v="150"/>
    <n v="20250108"/>
    <n v="20250308"/>
    <n v="60"/>
    <n v="545202"/>
    <n v="0"/>
    <n v="0"/>
    <n v="0"/>
    <n v="0"/>
    <n v="545202"/>
    <s v="Factura pendiente en programacion de pago - Glosa por contestar IPS"/>
    <x v="4"/>
    <n v="0"/>
    <m/>
    <m/>
    <m/>
    <m/>
    <s v="Para respuesta prestador"/>
    <d v="2025-01-08T00:00:00"/>
    <d v="2025-01-15T00:00:00"/>
    <d v="2025-01-22T00:00:00"/>
    <m/>
    <n v="68"/>
    <x v="3"/>
    <n v="556329"/>
    <n v="556329"/>
    <n v="0"/>
    <n v="0"/>
    <n v="0"/>
    <n v="150684"/>
    <n v="0"/>
    <n v="0"/>
    <m/>
    <m/>
    <s v="FACTURACION SE REALIZA OBJECION POR MAYOR VALOR COBRADO CUPS 890113 TERAPIA NEURODESARROLLO VP$27043 SE OBJETA LA DIFERENCIA$12557 *12$ 150684"/>
    <s v="Yufrey Hernandez Truque"/>
    <n v="8113"/>
    <n v="405645"/>
    <n v="150684"/>
    <s v="GLOSA"/>
    <s v="FACTURACION SE REALIZA OBJECION POR MAYOR VALOR COBRADO CUPS 890113 TERAPIA NEURODESARROLLO VP$27043 SE OBJETA LA DIFERENCIA$12557 *12$ 150684"/>
    <s v="FACTURACION"/>
    <s v="Procedimientos terapéuticos ambulatorios"/>
    <s v="Ambulatorio"/>
    <s v="CMSSV-352"/>
    <n v="545202"/>
    <n v="0"/>
    <n v="0"/>
    <n v="0"/>
    <n v="0"/>
    <n v="0"/>
    <n v="0"/>
    <n v="0"/>
    <n v="0"/>
    <n v="397532"/>
    <m/>
    <n v="4800067887"/>
    <d v="2025-03-18T00:00:00"/>
    <s v="PAGO DIRECTO RC 2DO PROC. MARZO"/>
    <n v="15000000"/>
  </r>
  <r>
    <n v="900169638"/>
    <x v="0"/>
    <s v="FE"/>
    <n v="142732"/>
    <s v="FE142732"/>
    <s v="'FE142732', "/>
    <x v="151"/>
    <n v="20250108"/>
    <n v="20250308"/>
    <n v="60"/>
    <n v="499435"/>
    <n v="0"/>
    <n v="0"/>
    <n v="0"/>
    <n v="0"/>
    <n v="499435"/>
    <s v="Factura pendiente en programacion de pago"/>
    <x v="5"/>
    <n v="0"/>
    <m/>
    <m/>
    <m/>
    <m/>
    <s v="Finalizada"/>
    <d v="2025-01-08T00:00:00"/>
    <d v="2025-01-15T00:00:00"/>
    <d v="2025-01-21T00:00:00"/>
    <m/>
    <n v="69"/>
    <x v="3"/>
    <n v="509628"/>
    <n v="509628"/>
    <n v="0"/>
    <n v="0"/>
    <n v="0"/>
    <n v="0"/>
    <n v="0"/>
    <n v="0"/>
    <m/>
    <m/>
    <m/>
    <s v="Yufrey Hernandez Truque"/>
    <n v="10193"/>
    <n v="509628"/>
    <n v="0"/>
    <m/>
    <m/>
    <m/>
    <s v="Procedimientos terapéuticos ambulatorios"/>
    <m/>
    <s v="CMSSV-352"/>
    <n v="499435"/>
    <n v="0"/>
    <n v="0"/>
    <n v="0"/>
    <n v="0"/>
    <n v="0"/>
    <n v="0"/>
    <n v="0"/>
    <n v="0"/>
    <n v="499435"/>
    <m/>
    <n v="4800067887"/>
    <d v="2025-03-18T00:00:00"/>
    <s v="PAGO DIRECTO RC 2DO PROC. MARZO"/>
    <n v="15000000"/>
  </r>
  <r>
    <n v="900169638"/>
    <x v="0"/>
    <s v="FE"/>
    <n v="131195"/>
    <s v="FE131195"/>
    <s v="'FE131195', "/>
    <x v="152"/>
    <n v="20240807"/>
    <n v="20241005"/>
    <n v="60"/>
    <n v="0"/>
    <n v="0"/>
    <n v="0"/>
    <n v="481396"/>
    <n v="0"/>
    <n v="481396"/>
    <s v="Factura pendiente en programacion de pago"/>
    <x v="5"/>
    <n v="0"/>
    <m/>
    <m/>
    <m/>
    <m/>
    <s v="Finalizada"/>
    <d v="2024-08-07T00:00:00"/>
    <d v="2025-02-03T00:00:00"/>
    <d v="2025-02-19T00:00:00"/>
    <m/>
    <n v="40"/>
    <x v="4"/>
    <n v="652977"/>
    <n v="652977"/>
    <n v="0"/>
    <n v="0"/>
    <n v="161756"/>
    <n v="0"/>
    <n v="0"/>
    <n v="0"/>
    <m/>
    <m/>
    <m/>
    <s v="Yufrey Hernandez Truque"/>
    <n v="0"/>
    <n v="491221"/>
    <n v="0"/>
    <m/>
    <m/>
    <m/>
    <s v="Procedimientos terapéuticos ambulatorios"/>
    <m/>
    <s v="CMSSV-352"/>
    <n v="481396"/>
    <n v="0"/>
    <n v="0"/>
    <n v="0"/>
    <n v="0"/>
    <n v="0"/>
    <n v="0"/>
    <n v="0"/>
    <n v="0"/>
    <n v="491221"/>
    <m/>
    <n v="4800067887"/>
    <d v="2025-03-18T00:00:00"/>
    <s v="PAGO DIRECTO RC 2DO PROC. MARZO"/>
    <n v="15000000"/>
  </r>
  <r>
    <n v="900169638"/>
    <x v="0"/>
    <s v="FE"/>
    <n v="142735"/>
    <s v="FE142735"/>
    <s v="'FE142735', "/>
    <x v="153"/>
    <n v="20250108"/>
    <n v="20250308"/>
    <n v="60"/>
    <n v="472933"/>
    <n v="0"/>
    <n v="0"/>
    <n v="0"/>
    <n v="0"/>
    <n v="472933"/>
    <s v="Factura pendiente en programacion de pago"/>
    <x v="5"/>
    <n v="0"/>
    <m/>
    <m/>
    <m/>
    <m/>
    <s v="Finalizada"/>
    <d v="2025-01-08T00:00:00"/>
    <d v="2025-01-15T00:00:00"/>
    <d v="2025-01-21T00:00:00"/>
    <m/>
    <n v="69"/>
    <x v="3"/>
    <n v="482585"/>
    <n v="482585"/>
    <n v="0"/>
    <n v="0"/>
    <n v="0"/>
    <n v="0"/>
    <n v="0"/>
    <n v="0"/>
    <m/>
    <m/>
    <m/>
    <s v="Yufrey Hernandez Truque"/>
    <n v="9652"/>
    <n v="482585"/>
    <n v="0"/>
    <m/>
    <m/>
    <m/>
    <s v="Procedimientos terapéuticos ambulatorios"/>
    <m/>
    <s v="CMSSV-352"/>
    <n v="472933"/>
    <n v="0"/>
    <n v="0"/>
    <n v="0"/>
    <n v="0"/>
    <n v="0"/>
    <n v="0"/>
    <n v="0"/>
    <n v="0"/>
    <n v="472933"/>
    <m/>
    <n v="4800067887"/>
    <d v="2025-03-18T00:00:00"/>
    <s v="PAGO DIRECTO RC 2DO PROC. MARZO"/>
    <n v="15000000"/>
  </r>
  <r>
    <n v="900169638"/>
    <x v="0"/>
    <s v="FE"/>
    <n v="129129"/>
    <s v="FE129129"/>
    <s v="'FE129129', "/>
    <x v="154"/>
    <n v="20240705"/>
    <n v="20240902"/>
    <n v="60"/>
    <n v="0"/>
    <n v="0"/>
    <n v="0"/>
    <n v="467286"/>
    <n v="0"/>
    <n v="467286"/>
    <s v="Factura pendiente en programacion de pago - Glosa en proceso interno"/>
    <x v="4"/>
    <n v="0"/>
    <m/>
    <m/>
    <m/>
    <m/>
    <s v="Para respuesta prestador"/>
    <d v="2024-07-05T00:00:00"/>
    <d v="2024-07-15T00:00:00"/>
    <d v="2025-03-29T00:00:00"/>
    <m/>
    <n v="2"/>
    <x v="0"/>
    <n v="10051220"/>
    <n v="404224"/>
    <n v="0"/>
    <n v="0"/>
    <n v="0"/>
    <n v="404224"/>
    <n v="0"/>
    <n v="0"/>
    <m/>
    <m/>
    <s v="tarifa se ratifica objecion por mayor valor cobrado en cup 890113 terapia ocupacional vp$27043 se objeta la diferencia$ 102856|tarifa: se ratifica objecion por mayor valor cobrado en cups 890110 terapia fonoaudiologia vp$27043 se objeta la diferencia$301368"/>
    <s v="Elizabeth Fernandez Chilito"/>
    <n v="0"/>
    <n v="0"/>
    <n v="404224"/>
    <s v="GLOSA"/>
    <s v="tarifa: se ratifica objecion por mayor valor cobrado en cups 890110 terapia fonoaudiologia vp$27043 se objeta la diferencia$301368"/>
    <s v="TARIFA"/>
    <s v="Procedimientos terapéuticos ambulatorios"/>
    <s v="Ambulatorio"/>
    <s v="CMSSV-352"/>
    <n v="467286"/>
    <n v="0"/>
    <n v="0"/>
    <n v="0"/>
    <n v="0"/>
    <n v="0"/>
    <n v="0"/>
    <n v="0"/>
    <n v="0"/>
    <n v="9382910"/>
    <m/>
    <n v="4800065750"/>
    <d v="2024-10-29T00:00:00"/>
    <s v="PAGO DIRECTO RC 3DO PROC. OCTUBRE"/>
    <n v="30074866"/>
  </r>
  <r>
    <n v="900169638"/>
    <x v="0"/>
    <s v="FE"/>
    <n v="142734"/>
    <s v="FE142734"/>
    <s v="'FE142734', "/>
    <x v="155"/>
    <n v="20250108"/>
    <n v="20250308"/>
    <n v="60"/>
    <n v="364062"/>
    <n v="0"/>
    <n v="0"/>
    <n v="0"/>
    <n v="0"/>
    <n v="364062"/>
    <s v="Factura pendiente en programacion de pago"/>
    <x v="5"/>
    <n v="0"/>
    <m/>
    <m/>
    <m/>
    <m/>
    <s v="Finalizada"/>
    <d v="2025-01-08T00:00:00"/>
    <d v="2025-01-15T00:00:00"/>
    <d v="2025-01-28T00:00:00"/>
    <m/>
    <n v="62"/>
    <x v="3"/>
    <n v="371492"/>
    <n v="371492"/>
    <n v="0"/>
    <n v="0"/>
    <n v="0"/>
    <n v="0"/>
    <n v="0"/>
    <n v="0"/>
    <m/>
    <m/>
    <m/>
    <s v="Yufrey Hernandez Truque"/>
    <n v="7430"/>
    <n v="371492"/>
    <n v="0"/>
    <m/>
    <m/>
    <m/>
    <s v="Procedimientos terapéuticos ambulatorios"/>
    <m/>
    <s v="CMSSV-352"/>
    <n v="364062"/>
    <n v="0"/>
    <n v="0"/>
    <n v="0"/>
    <n v="0"/>
    <n v="0"/>
    <n v="0"/>
    <n v="0"/>
    <n v="0"/>
    <n v="364062"/>
    <m/>
    <n v="4800067817"/>
    <d v="2025-03-12T00:00:00"/>
    <s v="PAGO DIRECTO REGIMEN SUBSIDIADO FEBRERO 2025"/>
    <n v="1300089"/>
  </r>
  <r>
    <n v="900169638"/>
    <x v="0"/>
    <s v="FE"/>
    <n v="133430"/>
    <s v="FE133430"/>
    <s v="'FE133430', "/>
    <x v="156"/>
    <n v="20240905"/>
    <n v="20241103"/>
    <n v="60"/>
    <n v="0"/>
    <n v="0"/>
    <n v="0"/>
    <n v="304596"/>
    <n v="0"/>
    <n v="304596"/>
    <s v="Factura en proceso interno"/>
    <x v="4"/>
    <n v="0"/>
    <m/>
    <m/>
    <m/>
    <m/>
    <s v="Para respuesta prestador"/>
    <d v="2024-09-05T00:00:00"/>
    <d v="2024-10-01T00:00:00"/>
    <d v="2025-03-29T00:00:00"/>
    <m/>
    <n v="2"/>
    <x v="0"/>
    <n v="2858440"/>
    <n v="310812"/>
    <n v="0"/>
    <n v="0"/>
    <n v="0"/>
    <n v="257490"/>
    <n v="53322"/>
    <n v="0"/>
    <m/>
    <m/>
    <s v="se ratifica objecion por terapia enterostomal , cups 890105 servicio autorizado curacion de herida cups 869500 .favor validar ."/>
    <m/>
    <n v="0"/>
    <n v="0"/>
    <n v="257490"/>
    <s v="GLOSA"/>
    <s v="se ratifica objecion por terapia enterostomal , cups 890105 servicio autorizado curacion de herida cups 869500 .favor validar ."/>
    <s v="FACTURACION"/>
    <s v="Procedimientos terapéuticos ambulatorios"/>
    <s v="Ambulatorio"/>
    <s v="CMSSV-352"/>
    <n v="304596"/>
    <n v="0"/>
    <n v="0"/>
    <n v="0"/>
    <n v="0"/>
    <n v="0"/>
    <n v="0"/>
    <n v="0"/>
    <n v="0"/>
    <n v="2496675"/>
    <m/>
    <n v="2201582044"/>
    <d v="2025-01-07T00:00:00"/>
    <s v="(en blanco)"/>
    <n v="45978804"/>
  </r>
  <r>
    <n v="900169638"/>
    <x v="0"/>
    <s v="FE"/>
    <n v="142738"/>
    <s v="FE142738"/>
    <s v="'FE142738', "/>
    <x v="157"/>
    <n v="20250108"/>
    <n v="20250308"/>
    <n v="60"/>
    <n v="302215"/>
    <n v="0"/>
    <n v="0"/>
    <n v="0"/>
    <n v="0"/>
    <n v="302215"/>
    <s v="Factura pendiente en programacion de pago"/>
    <x v="5"/>
    <n v="0"/>
    <m/>
    <m/>
    <m/>
    <m/>
    <s v="Finalizada"/>
    <d v="2025-01-08T00:00:00"/>
    <d v="2025-01-15T00:00:00"/>
    <d v="2025-01-21T00:00:00"/>
    <m/>
    <n v="69"/>
    <x v="3"/>
    <n v="308383"/>
    <n v="308383"/>
    <n v="0"/>
    <n v="0"/>
    <n v="0"/>
    <n v="0"/>
    <n v="0"/>
    <n v="0"/>
    <m/>
    <m/>
    <m/>
    <s v="Yufrey Hernandez Truque"/>
    <n v="6168"/>
    <n v="308383"/>
    <n v="0"/>
    <m/>
    <m/>
    <m/>
    <s v="Procedimientos terapéuticos ambulatorios"/>
    <m/>
    <s v="CMSSV-352"/>
    <n v="302215"/>
    <n v="0"/>
    <n v="0"/>
    <n v="0"/>
    <n v="0"/>
    <n v="0"/>
    <n v="0"/>
    <n v="0"/>
    <n v="0"/>
    <n v="302215"/>
    <m/>
    <n v="4800067817"/>
    <d v="2025-03-12T00:00:00"/>
    <s v="PAGO DIRECTO REGIMEN SUBSIDIADO FEBRERO 2025"/>
    <n v="1300089"/>
  </r>
  <r>
    <n v="900169638"/>
    <x v="0"/>
    <s v="FE"/>
    <n v="120055"/>
    <s v="FE120055"/>
    <s v="'FE120055', "/>
    <x v="158"/>
    <n v="20240307"/>
    <n v="20240505"/>
    <n v="60"/>
    <n v="0"/>
    <n v="0"/>
    <n v="0"/>
    <n v="0"/>
    <n v="109314"/>
    <n v="109314"/>
    <s v="Factura cancelada"/>
    <x v="5"/>
    <n v="0"/>
    <m/>
    <m/>
    <m/>
    <m/>
    <s v="Finalizada"/>
    <d v="2024-03-07T00:00:00"/>
    <d v="2024-03-15T00:00:00"/>
    <d v="2025-01-13T00:00:00"/>
    <m/>
    <n v="77"/>
    <x v="3"/>
    <n v="1247204"/>
    <n v="111544"/>
    <n v="0"/>
    <n v="0"/>
    <n v="0"/>
    <n v="0"/>
    <n v="0"/>
    <n v="0"/>
    <m/>
    <m/>
    <s v="SE LEVANTA GLOSA POR PARTE DE LA EPS, SE VALIDA TARIFA DEL SERVICIO FACTURADO EN CONTRATACIONES POR $ 51.802  CUPS 890105-19. |SE LEVANTA GLOSA POR PARTE DE LA EPS, SE VALIDA TARIFA DEL SERVICIO FACTURADO EN CONTRATACIONES POR $ 46.976 CUPS 890101. |SE LEVANTA GLOSA POR PARTE DE LA EPS, SE VALIDA TARIFA DEL SERVICIO FACTURADO EN CONTRATACIONES POR $ 27.043 CUPS 89011-07. |SE LEVANTA GLOSA POR PARTE DE LA EPS, SE VALIDA TARIFA DEL SERVICIO FACTURADO EN CONTRATACIONES POR $ 127.044 CUPS 890105-06 "/>
    <s v="Elizabeth Fernandez Chilito"/>
    <n v="2777"/>
    <n v="111544"/>
    <n v="0"/>
    <m/>
    <m/>
    <m/>
    <s v="Procedimientos terapéuticos ambulatorios"/>
    <m/>
    <s v="CMSSV-352"/>
    <n v="109314"/>
    <n v="0"/>
    <n v="0"/>
    <n v="0"/>
    <n v="0"/>
    <n v="0"/>
    <n v="0"/>
    <n v="0"/>
    <n v="0"/>
    <n v="108767"/>
    <m/>
    <n v="2201583951"/>
    <d v="2025-01-29T00:00:00"/>
    <s v="(en blanco)"/>
    <n v="142044"/>
  </r>
  <r>
    <n v="900169638"/>
    <x v="0"/>
    <s v="FE"/>
    <n v="120068"/>
    <s v="FE120068"/>
    <s v="'FE120068', "/>
    <x v="159"/>
    <n v="20240307"/>
    <n v="20240505"/>
    <n v="60"/>
    <n v="0"/>
    <n v="0"/>
    <n v="0"/>
    <n v="0"/>
    <n v="33277"/>
    <n v="33277"/>
    <s v="Factura cancelada"/>
    <x v="5"/>
    <n v="0"/>
    <m/>
    <m/>
    <m/>
    <m/>
    <s v="Finalizada"/>
    <d v="2024-03-07T00:00:00"/>
    <d v="2024-03-15T00:00:00"/>
    <d v="2025-01-13T00:00:00"/>
    <m/>
    <n v="77"/>
    <x v="3"/>
    <n v="400440"/>
    <n v="33956"/>
    <n v="0"/>
    <n v="0"/>
    <n v="0"/>
    <n v="0"/>
    <n v="0"/>
    <n v="0"/>
    <m/>
    <m/>
    <s v="SE LEVANTA GLOSA POR PARTE DE LA EPS, SE VALIDA TARIFA DEL SERVICIO FACTURADO EN CONTRATACIONES POR $ 51802CUPS 890105-19. |SE LEVANTA GLOSA POR PARTE DE LA EPS, SE VALIDA TARIFA DEL SERVICIO FACTURADO EN CONTRATACIONES POR $ 27.043 CUPS 890111-07.  |SE LEVANTA GLOSA POR PARTE DE LA EPS, SE VALIDA TARIFA DEL SERVICIO FACTURADO EN CONTRATACIONES POR $ 51.802 CUPS 890105-19. |SE LEVANTA GLOSA POR PARTE DE LA EPS, SE VALIDA TARIFA DEL SERVICIO FACTURADO EN CONTRATACIONES POR $ 27.043 CUPS 890113-. "/>
    <s v="Elizabeth Fernandez Chilito"/>
    <n v="679"/>
    <n v="33956"/>
    <n v="0"/>
    <m/>
    <m/>
    <m/>
    <s v="Procedimientos terapéuticos ambulatorios"/>
    <m/>
    <s v="CMSSV-352"/>
    <n v="33277"/>
    <n v="0"/>
    <n v="0"/>
    <n v="0"/>
    <n v="0"/>
    <n v="0"/>
    <n v="0"/>
    <n v="0"/>
    <n v="0"/>
    <n v="33277"/>
    <m/>
    <n v="2201583951"/>
    <d v="2025-01-29T00:00:00"/>
    <s v="(en blanco)"/>
    <n v="142044"/>
  </r>
  <r>
    <n v="900169638"/>
    <x v="0"/>
    <s v="FE"/>
    <n v="120057"/>
    <s v="FE120057"/>
    <s v="'FE120057', "/>
    <x v="160"/>
    <n v="20240307"/>
    <n v="20240505"/>
    <n v="60"/>
    <n v="0"/>
    <n v="0"/>
    <n v="0"/>
    <n v="0"/>
    <n v="24232"/>
    <n v="24232"/>
    <s v="Factura pendiente en programacion de pago"/>
    <x v="5"/>
    <n v="19288"/>
    <n v="1913454447"/>
    <m/>
    <m/>
    <m/>
    <s v="Finalizada"/>
    <d v="2024-03-07T00:00:00"/>
    <d v="2024-03-15T00:00:00"/>
    <d v="2025-01-13T00:00:00"/>
    <m/>
    <n v="77"/>
    <x v="3"/>
    <n v="232088"/>
    <n v="19682"/>
    <n v="0"/>
    <n v="4944.08"/>
    <n v="0"/>
    <n v="0"/>
    <n v="0"/>
    <n v="0"/>
    <m/>
    <m/>
    <s v="SE LEVANTA GLOSA POR PARTE DE LA EPS, SE VALIDA TARIFA DEL SERVICIO FACTURADO EN CONTRATACIONES POR $ 46.976 CUPS 890101. |SE LEVANTA GLOSA POR PARTE DE LA EPS, SE VALIDA TARIFA DEL SERVICIO FACTURADO EN CONTRATACIONES POR $ 29.964 CUPS 890108. |SE LEVANTA GLOSA POR PARTE DE LA EPS, SE VALIDA TARIFA DEL SERVICIO FACTURADO EN CONTRATACIONES POR $ 27.043 CUPS 890111-07. |SE LEVANTA GLOSA POR PARTE DE LA EPS, SE VALIDA TARIFA DEL SERVICIO FACTURADO EN CONTRATACIONES POR $ 46.976 CUPS 890101. "/>
    <s v="Elizabeth Fernandez Chilito"/>
    <n v="394"/>
    <n v="19682"/>
    <n v="0"/>
    <m/>
    <m/>
    <m/>
    <s v="Procedimientos terapéuticos ambulatorios"/>
    <m/>
    <s v="COT-2024-15"/>
    <n v="24232"/>
    <n v="0"/>
    <n v="0"/>
    <n v="0"/>
    <n v="0"/>
    <n v="0"/>
    <n v="0"/>
    <n v="0"/>
    <n v="0"/>
    <n v="203214"/>
    <m/>
    <n v="2201539642"/>
    <d v="2024-08-20T00:00:00"/>
    <s v="(en blanco)"/>
    <n v="2372706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Tabla dinámica3" cacheId="61" applyNumberFormats="0" applyBorderFormats="0" applyFontFormats="0" applyPatternFormats="0" applyAlignmentFormats="0" applyWidthHeightFormats="1" dataCaption="Valores" updatedVersion="5" minRefreshableVersion="3" useAutoFormatting="1" itemPrintTitles="1" createdVersion="5" indent="0" compact="0" compactData="0" multipleFieldFilters="0">
  <location ref="A3:J11" firstHeaderRow="1" firstDataRow="2" firstDataCol="1"/>
  <pivotFields count="66">
    <pivotField compact="0" outline="0" showAll="0"/>
    <pivotField compact="0" outline="0" showAll="0">
      <items count="2">
        <item x="0"/>
        <item t="default"/>
      </items>
    </pivotField>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numFmtId="8" outline="0" showAll="0"/>
    <pivotField compact="0" numFmtId="8" outline="0" showAll="0"/>
    <pivotField compact="0" numFmtId="8" outline="0" showAll="0"/>
    <pivotField compact="0" numFmtId="8" outline="0" showAll="0"/>
    <pivotField compact="0" numFmtId="8" outline="0" showAll="0"/>
    <pivotField dataField="1" compact="0" numFmtId="164" outline="0" showAll="0"/>
    <pivotField compact="0" outline="0" showAll="0"/>
    <pivotField axis="axisRow" compact="0" outline="0" showAll="0">
      <items count="7">
        <item x="5"/>
        <item x="4"/>
        <item x="3"/>
        <item x="1"/>
        <item x="0"/>
        <item x="2"/>
        <item t="default"/>
      </items>
    </pivotField>
    <pivotField compact="0" numFmtId="165" outline="0" showAll="0"/>
    <pivotField compact="0" outline="0" showAll="0"/>
    <pivotField compact="0" outline="0" showAll="0"/>
    <pivotField compact="0" outline="0" showAll="0"/>
    <pivotField compact="0" outline="0" showAll="0"/>
    <pivotField compact="0" outline="0" showAll="0"/>
    <pivotField compact="0" numFmtId="14" outline="0" showAll="0"/>
    <pivotField compact="0" outline="0" showAll="0"/>
    <pivotField compact="0" outline="0" showAll="0"/>
    <pivotField compact="0" outline="0" showAll="0"/>
    <pivotField compact="0" outline="0" showAll="0"/>
    <pivotField axis="axisCol" compact="0" outline="0" showAll="0">
      <items count="10">
        <item m="1" x="8"/>
        <item x="7"/>
        <item x="5"/>
        <item x="0"/>
        <item x="4"/>
        <item x="3"/>
        <item x="2"/>
        <item x="1"/>
        <item x="6"/>
        <item t="default"/>
      </items>
    </pivotField>
    <pivotField compact="0" numFmtId="165" outline="0" showAll="0"/>
    <pivotField compact="0" numFmtId="165" outline="0" showAll="0"/>
    <pivotField compact="0" numFmtId="165" outline="0" showAll="0"/>
    <pivotField compact="0" numFmtId="165" outline="0" showAll="0"/>
    <pivotField compact="0" numFmtId="165" outline="0" showAll="0"/>
    <pivotField compact="0" numFmtId="165" outline="0" showAll="0"/>
    <pivotField compact="0" numFmtId="165" outline="0" showAll="0"/>
    <pivotField compact="0" numFmtId="165" outline="0" showAll="0"/>
    <pivotField compact="0" outline="0" showAll="0"/>
    <pivotField compact="0" outline="0" showAll="0"/>
    <pivotField compact="0" outline="0" showAll="0"/>
    <pivotField compact="0" outline="0" showAll="0"/>
    <pivotField compact="0" numFmtId="165" outline="0" showAll="0"/>
    <pivotField compact="0" numFmtId="165" outline="0" showAll="0"/>
    <pivotField compact="0" numFmtId="165"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numFmtId="165" outline="0" showAll="0"/>
    <pivotField compact="0" outline="0" showAll="0"/>
    <pivotField compact="0" outline="0" showAll="0"/>
    <pivotField compact="0" outline="0" showAll="0"/>
    <pivotField compact="0" outline="0" showAll="0"/>
    <pivotField compact="0" numFmtId="165" outline="0" showAll="0"/>
  </pivotFields>
  <rowFields count="1">
    <field x="17"/>
  </rowFields>
  <rowItems count="7">
    <i>
      <x/>
    </i>
    <i>
      <x v="1"/>
    </i>
    <i>
      <x v="2"/>
    </i>
    <i>
      <x v="3"/>
    </i>
    <i>
      <x v="4"/>
    </i>
    <i>
      <x v="5"/>
    </i>
    <i t="grand">
      <x/>
    </i>
  </rowItems>
  <colFields count="1">
    <field x="29"/>
  </colFields>
  <colItems count="9">
    <i>
      <x v="1"/>
    </i>
    <i>
      <x v="2"/>
    </i>
    <i>
      <x v="3"/>
    </i>
    <i>
      <x v="4"/>
    </i>
    <i>
      <x v="5"/>
    </i>
    <i>
      <x v="6"/>
    </i>
    <i>
      <x v="7"/>
    </i>
    <i>
      <x v="8"/>
    </i>
    <i t="grand">
      <x/>
    </i>
  </colItems>
  <dataFields count="1">
    <dataField name="Suma de SALDO CARTERA" fld="15" baseField="0" baseItem="0"/>
  </dataFields>
  <formats count="26">
    <format dxfId="25">
      <pivotArea outline="0" collapsedLevelsAreSubtotals="1" fieldPosition="0">
        <references count="1">
          <reference field="29" count="7" selected="0">
            <x v="2"/>
            <x v="3"/>
            <x v="4"/>
            <x v="5"/>
            <x v="6"/>
            <x v="7"/>
            <x v="8"/>
          </reference>
        </references>
      </pivotArea>
    </format>
    <format dxfId="24">
      <pivotArea grandCol="1" outline="0" collapsedLevelsAreSubtotals="1" fieldPosition="0"/>
    </format>
    <format dxfId="23">
      <pivotArea type="all" dataOnly="0" outline="0" fieldPosition="0"/>
    </format>
    <format dxfId="22">
      <pivotArea outline="0" collapsedLevelsAreSubtotals="1" fieldPosition="0"/>
    </format>
    <format dxfId="21">
      <pivotArea dataOnly="0" labelOnly="1" outline="0" fieldPosition="0">
        <references count="1">
          <reference field="17" count="0"/>
        </references>
      </pivotArea>
    </format>
    <format dxfId="20">
      <pivotArea dataOnly="0" labelOnly="1" grandRow="1" outline="0" fieldPosition="0"/>
    </format>
    <format dxfId="19">
      <pivotArea dataOnly="0" labelOnly="1" outline="0" fieldPosition="0">
        <references count="1">
          <reference field="29" count="0"/>
        </references>
      </pivotArea>
    </format>
    <format dxfId="18">
      <pivotArea dataOnly="0" labelOnly="1" grandCol="1" outline="0" fieldPosition="0"/>
    </format>
    <format dxfId="17">
      <pivotArea type="all" dataOnly="0" outline="0" fieldPosition="0"/>
    </format>
    <format dxfId="16">
      <pivotArea outline="0" collapsedLevelsAreSubtotals="1" fieldPosition="0"/>
    </format>
    <format dxfId="15">
      <pivotArea dataOnly="0" labelOnly="1" outline="0" fieldPosition="0">
        <references count="1">
          <reference field="17" count="0"/>
        </references>
      </pivotArea>
    </format>
    <format dxfId="14">
      <pivotArea dataOnly="0" labelOnly="1" grandRow="1" outline="0" fieldPosition="0"/>
    </format>
    <format dxfId="13">
      <pivotArea dataOnly="0" labelOnly="1" outline="0" fieldPosition="0">
        <references count="1">
          <reference field="29" count="0"/>
        </references>
      </pivotArea>
    </format>
    <format dxfId="12">
      <pivotArea dataOnly="0" labelOnly="1" grandCol="1" outline="0" fieldPosition="0"/>
    </format>
    <format dxfId="11">
      <pivotArea type="all" dataOnly="0" outline="0" fieldPosition="0"/>
    </format>
    <format dxfId="10">
      <pivotArea outline="0" collapsedLevelsAreSubtotals="1" fieldPosition="0"/>
    </format>
    <format dxfId="9">
      <pivotArea dataOnly="0" labelOnly="1" outline="0" fieldPosition="0">
        <references count="1">
          <reference field="17" count="0"/>
        </references>
      </pivotArea>
    </format>
    <format dxfId="8">
      <pivotArea dataOnly="0" labelOnly="1" grandRow="1" outline="0" fieldPosition="0"/>
    </format>
    <format dxfId="7">
      <pivotArea dataOnly="0" labelOnly="1" outline="0" fieldPosition="0">
        <references count="1">
          <reference field="29" count="0"/>
        </references>
      </pivotArea>
    </format>
    <format dxfId="6">
      <pivotArea dataOnly="0" labelOnly="1" grandCol="1" outline="0" fieldPosition="0"/>
    </format>
    <format dxfId="5">
      <pivotArea field="17" type="button" dataOnly="0" labelOnly="1" outline="0" axis="axisRow" fieldPosition="0"/>
    </format>
    <format dxfId="4">
      <pivotArea dataOnly="0" labelOnly="1" outline="0" fieldPosition="0">
        <references count="1">
          <reference field="29" count="0"/>
        </references>
      </pivotArea>
    </format>
    <format dxfId="3">
      <pivotArea dataOnly="0" labelOnly="1" grandCol="1" outline="0" fieldPosition="0"/>
    </format>
    <format dxfId="2">
      <pivotArea field="17" type="button" dataOnly="0" labelOnly="1" outline="0" axis="axisRow" fieldPosition="0"/>
    </format>
    <format dxfId="1">
      <pivotArea dataOnly="0" labelOnly="1" outline="0" fieldPosition="0">
        <references count="1">
          <reference field="29" count="0"/>
        </references>
      </pivotArea>
    </format>
    <format dxfId="0">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75"/>
  <sheetViews>
    <sheetView workbookViewId="0"/>
  </sheetViews>
  <sheetFormatPr baseColWidth="10" defaultRowHeight="14.5" x14ac:dyDescent="0.35"/>
  <cols>
    <col min="7" max="8" width="14.1796875" bestFit="1" customWidth="1"/>
    <col min="9" max="9" width="13.1796875" bestFit="1" customWidth="1"/>
    <col min="10" max="11" width="14.1796875" bestFit="1" customWidth="1"/>
    <col min="12" max="12" width="15.26953125" bestFit="1" customWidth="1"/>
  </cols>
  <sheetData>
    <row r="1" spans="1:13" x14ac:dyDescent="0.35">
      <c r="A1" s="1"/>
      <c r="B1" s="1"/>
      <c r="C1" s="1"/>
      <c r="D1" s="1"/>
      <c r="E1" s="1"/>
      <c r="F1" s="1"/>
      <c r="G1" s="1"/>
      <c r="H1" s="1"/>
      <c r="I1" s="1"/>
      <c r="J1" s="1"/>
      <c r="K1" s="1"/>
      <c r="L1" s="1"/>
      <c r="M1" s="1"/>
    </row>
    <row r="2" spans="1:13" x14ac:dyDescent="0.35">
      <c r="A2" s="1"/>
      <c r="B2" s="1"/>
      <c r="C2" s="1"/>
      <c r="D2" s="1"/>
      <c r="E2" s="1"/>
      <c r="F2" s="1"/>
      <c r="G2" s="1"/>
      <c r="H2" s="1"/>
      <c r="I2" s="1"/>
      <c r="J2" s="1"/>
      <c r="K2" s="1"/>
      <c r="L2" s="1"/>
      <c r="M2" s="1"/>
    </row>
    <row r="3" spans="1:13" ht="18.5" x14ac:dyDescent="0.45">
      <c r="A3" s="1"/>
      <c r="B3" s="108" t="s">
        <v>0</v>
      </c>
      <c r="C3" s="108"/>
      <c r="D3" s="108"/>
      <c r="E3" s="108"/>
      <c r="F3" s="108"/>
      <c r="G3" s="108"/>
      <c r="H3" s="108"/>
      <c r="I3" s="108"/>
      <c r="J3" s="108"/>
      <c r="K3" s="108"/>
      <c r="L3" s="108"/>
      <c r="M3" s="1"/>
    </row>
    <row r="4" spans="1:13" ht="15.5" x14ac:dyDescent="0.35">
      <c r="A4" s="1"/>
      <c r="B4" s="109" t="s">
        <v>1</v>
      </c>
      <c r="C4" s="109"/>
      <c r="D4" s="109"/>
      <c r="E4" s="109"/>
      <c r="F4" s="109"/>
      <c r="G4" s="109"/>
      <c r="H4" s="109"/>
      <c r="I4" s="109"/>
      <c r="J4" s="109"/>
      <c r="K4" s="109"/>
      <c r="L4" s="109"/>
      <c r="M4" s="1"/>
    </row>
    <row r="5" spans="1:13" x14ac:dyDescent="0.35">
      <c r="A5" s="1"/>
      <c r="B5" s="2"/>
      <c r="C5" s="1"/>
      <c r="D5" s="1"/>
      <c r="E5" s="1"/>
      <c r="F5" s="1"/>
      <c r="G5" s="1"/>
      <c r="H5" s="1"/>
      <c r="I5" s="1"/>
      <c r="J5" s="1"/>
      <c r="K5" s="1"/>
      <c r="L5" s="1"/>
      <c r="M5" s="1"/>
    </row>
    <row r="6" spans="1:13" x14ac:dyDescent="0.35">
      <c r="A6" s="1"/>
      <c r="B6" s="3"/>
      <c r="C6" s="4"/>
      <c r="D6" s="4"/>
      <c r="E6" s="4"/>
      <c r="F6" s="4"/>
      <c r="G6" s="4"/>
      <c r="H6" s="110" t="s">
        <v>2</v>
      </c>
      <c r="I6" s="111"/>
      <c r="J6" s="111"/>
      <c r="K6" s="111"/>
      <c r="L6" s="4"/>
      <c r="M6" s="1"/>
    </row>
    <row r="7" spans="1:13" x14ac:dyDescent="0.35">
      <c r="A7" s="1"/>
      <c r="B7" s="5" t="s">
        <v>3</v>
      </c>
      <c r="C7" s="6" t="s">
        <v>4</v>
      </c>
      <c r="D7" s="6" t="s">
        <v>5</v>
      </c>
      <c r="E7" s="6" t="s">
        <v>6</v>
      </c>
      <c r="F7" s="6" t="s">
        <v>7</v>
      </c>
      <c r="G7" s="6" t="s">
        <v>8</v>
      </c>
      <c r="H7" s="6" t="s">
        <v>9</v>
      </c>
      <c r="I7" s="6" t="s">
        <v>10</v>
      </c>
      <c r="J7" s="6" t="s">
        <v>11</v>
      </c>
      <c r="K7" s="6" t="s">
        <v>12</v>
      </c>
      <c r="L7" s="6" t="s">
        <v>13</v>
      </c>
      <c r="M7" s="1"/>
    </row>
    <row r="8" spans="1:13" x14ac:dyDescent="0.35">
      <c r="A8" s="7"/>
      <c r="B8" s="8" t="s">
        <v>14</v>
      </c>
      <c r="C8" s="8">
        <v>74695</v>
      </c>
      <c r="D8" s="8">
        <v>20221130</v>
      </c>
      <c r="E8" s="8">
        <v>20230128</v>
      </c>
      <c r="F8" s="8">
        <v>60</v>
      </c>
      <c r="G8" s="9">
        <v>0</v>
      </c>
      <c r="H8" s="9">
        <v>0</v>
      </c>
      <c r="I8" s="9">
        <v>0</v>
      </c>
      <c r="J8" s="9">
        <v>0</v>
      </c>
      <c r="K8" s="9">
        <v>1436954</v>
      </c>
      <c r="L8" s="9">
        <v>1436954</v>
      </c>
      <c r="M8" s="7"/>
    </row>
    <row r="9" spans="1:13" x14ac:dyDescent="0.35">
      <c r="A9" s="7"/>
      <c r="B9" s="8" t="s">
        <v>14</v>
      </c>
      <c r="C9" s="8">
        <v>76739</v>
      </c>
      <c r="D9" s="8">
        <v>20221231</v>
      </c>
      <c r="E9" s="8">
        <v>20230228</v>
      </c>
      <c r="F9" s="8">
        <v>60</v>
      </c>
      <c r="G9" s="9">
        <v>0</v>
      </c>
      <c r="H9" s="9">
        <v>0</v>
      </c>
      <c r="I9" s="9">
        <v>0</v>
      </c>
      <c r="J9" s="9">
        <v>0</v>
      </c>
      <c r="K9" s="9">
        <v>1533175</v>
      </c>
      <c r="L9" s="9">
        <v>1533175</v>
      </c>
      <c r="M9" s="7"/>
    </row>
    <row r="10" spans="1:13" x14ac:dyDescent="0.35">
      <c r="A10" s="7"/>
      <c r="B10" s="8" t="s">
        <v>14</v>
      </c>
      <c r="C10" s="8">
        <v>79838</v>
      </c>
      <c r="D10" s="8">
        <v>20230131</v>
      </c>
      <c r="E10" s="8">
        <v>20230331</v>
      </c>
      <c r="F10" s="8">
        <v>60</v>
      </c>
      <c r="G10" s="9">
        <v>0</v>
      </c>
      <c r="H10" s="9">
        <v>0</v>
      </c>
      <c r="I10" s="9">
        <v>0</v>
      </c>
      <c r="J10" s="9">
        <v>0</v>
      </c>
      <c r="K10" s="9">
        <v>1405410</v>
      </c>
      <c r="L10" s="9">
        <v>1405410</v>
      </c>
      <c r="M10" s="7"/>
    </row>
    <row r="11" spans="1:13" x14ac:dyDescent="0.35">
      <c r="A11" s="7"/>
      <c r="B11" s="8" t="s">
        <v>14</v>
      </c>
      <c r="C11" s="8">
        <v>82887</v>
      </c>
      <c r="D11" s="8">
        <v>20230228</v>
      </c>
      <c r="E11" s="8">
        <v>20230428</v>
      </c>
      <c r="F11" s="8">
        <v>60</v>
      </c>
      <c r="G11" s="9">
        <v>0</v>
      </c>
      <c r="H11" s="9">
        <v>0</v>
      </c>
      <c r="I11" s="9">
        <v>0</v>
      </c>
      <c r="J11" s="9">
        <v>0</v>
      </c>
      <c r="K11" s="9">
        <v>1277646</v>
      </c>
      <c r="L11" s="9">
        <v>1277646</v>
      </c>
      <c r="M11" s="7"/>
    </row>
    <row r="12" spans="1:13" x14ac:dyDescent="0.35">
      <c r="A12" s="7"/>
      <c r="B12" s="8" t="s">
        <v>14</v>
      </c>
      <c r="C12" s="8">
        <v>85293</v>
      </c>
      <c r="D12" s="8">
        <v>20230331</v>
      </c>
      <c r="E12" s="8">
        <v>20230529</v>
      </c>
      <c r="F12" s="8">
        <v>60</v>
      </c>
      <c r="G12" s="9">
        <v>0</v>
      </c>
      <c r="H12" s="9">
        <v>0</v>
      </c>
      <c r="I12" s="9">
        <v>0</v>
      </c>
      <c r="J12" s="9">
        <v>0</v>
      </c>
      <c r="K12" s="9">
        <v>1469292</v>
      </c>
      <c r="L12" s="9">
        <v>1469292</v>
      </c>
      <c r="M12" s="7"/>
    </row>
    <row r="13" spans="1:13" x14ac:dyDescent="0.35">
      <c r="A13" s="7"/>
      <c r="B13" s="8" t="s">
        <v>15</v>
      </c>
      <c r="C13" s="8">
        <v>88330</v>
      </c>
      <c r="D13" s="8">
        <v>20230430</v>
      </c>
      <c r="E13" s="8">
        <v>20230628</v>
      </c>
      <c r="F13" s="8">
        <v>60</v>
      </c>
      <c r="G13" s="9">
        <v>0</v>
      </c>
      <c r="H13" s="9">
        <v>0</v>
      </c>
      <c r="I13" s="9">
        <v>0</v>
      </c>
      <c r="J13" s="9">
        <v>0</v>
      </c>
      <c r="K13" s="9">
        <v>38653</v>
      </c>
      <c r="L13" s="9">
        <v>38653</v>
      </c>
      <c r="M13" s="7"/>
    </row>
    <row r="14" spans="1:13" x14ac:dyDescent="0.35">
      <c r="A14" s="7"/>
      <c r="B14" s="8" t="s">
        <v>15</v>
      </c>
      <c r="C14" s="8">
        <v>89784</v>
      </c>
      <c r="D14" s="8">
        <v>20230531</v>
      </c>
      <c r="E14" s="8">
        <v>20230729</v>
      </c>
      <c r="F14" s="8">
        <v>60</v>
      </c>
      <c r="G14" s="9">
        <v>0</v>
      </c>
      <c r="H14" s="9">
        <v>0</v>
      </c>
      <c r="I14" s="9">
        <v>0</v>
      </c>
      <c r="J14" s="9">
        <v>0</v>
      </c>
      <c r="K14" s="9">
        <v>213114</v>
      </c>
      <c r="L14" s="9">
        <v>213114</v>
      </c>
      <c r="M14" s="7"/>
    </row>
    <row r="15" spans="1:13" x14ac:dyDescent="0.35">
      <c r="A15" s="7"/>
      <c r="B15" s="8" t="s">
        <v>15</v>
      </c>
      <c r="C15" s="8">
        <v>89791</v>
      </c>
      <c r="D15" s="8">
        <v>20230531</v>
      </c>
      <c r="E15" s="8">
        <v>20230729</v>
      </c>
      <c r="F15" s="8">
        <v>60</v>
      </c>
      <c r="G15" s="9">
        <v>0</v>
      </c>
      <c r="H15" s="9">
        <v>0</v>
      </c>
      <c r="I15" s="9">
        <v>0</v>
      </c>
      <c r="J15" s="9">
        <v>0</v>
      </c>
      <c r="K15" s="9">
        <v>1622500</v>
      </c>
      <c r="L15" s="9">
        <v>1622500</v>
      </c>
      <c r="M15" s="7"/>
    </row>
    <row r="16" spans="1:13" x14ac:dyDescent="0.35">
      <c r="A16" s="7"/>
      <c r="B16" s="8" t="s">
        <v>15</v>
      </c>
      <c r="C16" s="8">
        <v>91264</v>
      </c>
      <c r="D16" s="8">
        <v>20230531</v>
      </c>
      <c r="E16" s="8">
        <v>20230729</v>
      </c>
      <c r="F16" s="8">
        <v>60</v>
      </c>
      <c r="G16" s="9">
        <v>0</v>
      </c>
      <c r="H16" s="9">
        <v>0</v>
      </c>
      <c r="I16" s="9">
        <v>0</v>
      </c>
      <c r="J16" s="9">
        <v>0</v>
      </c>
      <c r="K16" s="9">
        <v>191525</v>
      </c>
      <c r="L16" s="9">
        <v>191525</v>
      </c>
      <c r="M16" s="7"/>
    </row>
    <row r="17" spans="1:13" x14ac:dyDescent="0.35">
      <c r="A17" s="7"/>
      <c r="B17" s="8" t="s">
        <v>15</v>
      </c>
      <c r="C17" s="8">
        <v>92475</v>
      </c>
      <c r="D17" s="8">
        <v>20230629</v>
      </c>
      <c r="E17" s="8">
        <v>20230827</v>
      </c>
      <c r="F17" s="8">
        <v>60</v>
      </c>
      <c r="G17" s="9">
        <v>0</v>
      </c>
      <c r="H17" s="9">
        <v>0</v>
      </c>
      <c r="I17" s="9">
        <v>0</v>
      </c>
      <c r="J17" s="9">
        <v>0</v>
      </c>
      <c r="K17" s="9">
        <v>267021</v>
      </c>
      <c r="L17" s="9">
        <v>267021</v>
      </c>
      <c r="M17" s="7"/>
    </row>
    <row r="18" spans="1:13" x14ac:dyDescent="0.35">
      <c r="A18" s="7"/>
      <c r="B18" s="8" t="s">
        <v>15</v>
      </c>
      <c r="C18" s="8">
        <v>92477</v>
      </c>
      <c r="D18" s="8">
        <v>20230629</v>
      </c>
      <c r="E18" s="8">
        <v>20230827</v>
      </c>
      <c r="F18" s="8">
        <v>60</v>
      </c>
      <c r="G18" s="9">
        <v>0</v>
      </c>
      <c r="H18" s="9">
        <v>0</v>
      </c>
      <c r="I18" s="9">
        <v>0</v>
      </c>
      <c r="J18" s="9">
        <v>0</v>
      </c>
      <c r="K18" s="9">
        <v>1721837</v>
      </c>
      <c r="L18" s="9">
        <v>1721837</v>
      </c>
      <c r="M18" s="7"/>
    </row>
    <row r="19" spans="1:13" x14ac:dyDescent="0.35">
      <c r="A19" s="7"/>
      <c r="B19" s="8" t="s">
        <v>15</v>
      </c>
      <c r="C19" s="8">
        <v>93888</v>
      </c>
      <c r="D19" s="8">
        <v>20230629</v>
      </c>
      <c r="E19" s="8">
        <v>20230827</v>
      </c>
      <c r="F19" s="8">
        <v>60</v>
      </c>
      <c r="G19" s="9">
        <v>0</v>
      </c>
      <c r="H19" s="9">
        <v>0</v>
      </c>
      <c r="I19" s="9">
        <v>0</v>
      </c>
      <c r="J19" s="9">
        <v>0</v>
      </c>
      <c r="K19" s="9">
        <v>139029</v>
      </c>
      <c r="L19" s="9">
        <v>139029</v>
      </c>
      <c r="M19" s="7"/>
    </row>
    <row r="20" spans="1:13" x14ac:dyDescent="0.35">
      <c r="A20" s="7"/>
      <c r="B20" s="8" t="s">
        <v>14</v>
      </c>
      <c r="C20" s="8">
        <v>93893</v>
      </c>
      <c r="D20" s="8">
        <v>20230629</v>
      </c>
      <c r="E20" s="8">
        <v>20230827</v>
      </c>
      <c r="F20" s="8">
        <v>60</v>
      </c>
      <c r="G20" s="9">
        <v>0</v>
      </c>
      <c r="H20" s="9">
        <v>0</v>
      </c>
      <c r="I20" s="9">
        <v>0</v>
      </c>
      <c r="J20" s="9">
        <v>0</v>
      </c>
      <c r="K20" s="9">
        <v>1405410</v>
      </c>
      <c r="L20" s="9">
        <v>1405410</v>
      </c>
      <c r="M20" s="7"/>
    </row>
    <row r="21" spans="1:13" x14ac:dyDescent="0.35">
      <c r="A21" s="7"/>
      <c r="B21" s="8" t="s">
        <v>14</v>
      </c>
      <c r="C21" s="8">
        <v>101243</v>
      </c>
      <c r="D21" s="8">
        <v>20230731</v>
      </c>
      <c r="E21" s="8">
        <v>20230928</v>
      </c>
      <c r="F21" s="8">
        <v>60</v>
      </c>
      <c r="G21" s="9">
        <v>0</v>
      </c>
      <c r="H21" s="9">
        <v>0</v>
      </c>
      <c r="I21" s="9">
        <v>0</v>
      </c>
      <c r="J21" s="9">
        <v>0</v>
      </c>
      <c r="K21" s="9">
        <v>22252</v>
      </c>
      <c r="L21" s="9">
        <v>22252</v>
      </c>
      <c r="M21" s="7"/>
    </row>
    <row r="22" spans="1:13" x14ac:dyDescent="0.35">
      <c r="A22" s="7"/>
      <c r="B22" s="8" t="s">
        <v>15</v>
      </c>
      <c r="C22" s="8">
        <v>101259</v>
      </c>
      <c r="D22" s="8">
        <v>20230731</v>
      </c>
      <c r="E22" s="8">
        <v>20230928</v>
      </c>
      <c r="F22" s="8">
        <v>60</v>
      </c>
      <c r="G22" s="9">
        <v>0</v>
      </c>
      <c r="H22" s="9">
        <v>0</v>
      </c>
      <c r="I22" s="9">
        <v>0</v>
      </c>
      <c r="J22" s="9">
        <v>0</v>
      </c>
      <c r="K22" s="9">
        <v>22251</v>
      </c>
      <c r="L22" s="9">
        <v>22251</v>
      </c>
      <c r="M22" s="7"/>
    </row>
    <row r="23" spans="1:13" x14ac:dyDescent="0.35">
      <c r="A23" s="7"/>
      <c r="B23" s="8" t="s">
        <v>14</v>
      </c>
      <c r="C23" s="8">
        <v>101265</v>
      </c>
      <c r="D23" s="8">
        <v>20230731</v>
      </c>
      <c r="E23" s="8">
        <v>20230928</v>
      </c>
      <c r="F23" s="8">
        <v>60</v>
      </c>
      <c r="G23" s="9">
        <v>0</v>
      </c>
      <c r="H23" s="9">
        <v>0</v>
      </c>
      <c r="I23" s="9">
        <v>0</v>
      </c>
      <c r="J23" s="9">
        <v>0</v>
      </c>
      <c r="K23" s="9">
        <v>638823</v>
      </c>
      <c r="L23" s="9">
        <v>638823</v>
      </c>
      <c r="M23" s="7"/>
    </row>
    <row r="24" spans="1:13" x14ac:dyDescent="0.35">
      <c r="A24" s="7"/>
      <c r="B24" s="8" t="s">
        <v>15</v>
      </c>
      <c r="C24" s="8">
        <v>102646</v>
      </c>
      <c r="D24" s="8">
        <v>20230731</v>
      </c>
      <c r="E24" s="8">
        <v>20230928</v>
      </c>
      <c r="F24" s="8">
        <v>60</v>
      </c>
      <c r="G24" s="9">
        <v>0</v>
      </c>
      <c r="H24" s="9">
        <v>0</v>
      </c>
      <c r="I24" s="9">
        <v>0</v>
      </c>
      <c r="J24" s="9">
        <v>0</v>
      </c>
      <c r="K24" s="9">
        <v>1033262</v>
      </c>
      <c r="L24" s="9">
        <v>1033262</v>
      </c>
      <c r="M24" s="7"/>
    </row>
    <row r="25" spans="1:13" x14ac:dyDescent="0.35">
      <c r="A25" s="7"/>
      <c r="B25" s="8" t="s">
        <v>14</v>
      </c>
      <c r="C25" s="8">
        <v>102647</v>
      </c>
      <c r="D25" s="8">
        <v>20230731</v>
      </c>
      <c r="E25" s="8">
        <v>20230928</v>
      </c>
      <c r="F25" s="8">
        <v>60</v>
      </c>
      <c r="G25" s="9">
        <v>0</v>
      </c>
      <c r="H25" s="9">
        <v>0</v>
      </c>
      <c r="I25" s="9">
        <v>0</v>
      </c>
      <c r="J25" s="9">
        <v>0</v>
      </c>
      <c r="K25" s="9">
        <v>1341528</v>
      </c>
      <c r="L25" s="9">
        <v>1341528</v>
      </c>
      <c r="M25" s="7"/>
    </row>
    <row r="26" spans="1:13" x14ac:dyDescent="0.35">
      <c r="A26" s="7"/>
      <c r="B26" s="8" t="s">
        <v>15</v>
      </c>
      <c r="C26" s="8">
        <v>104706</v>
      </c>
      <c r="D26" s="8">
        <v>20230831</v>
      </c>
      <c r="E26" s="8">
        <v>20231029</v>
      </c>
      <c r="F26" s="8">
        <v>60</v>
      </c>
      <c r="G26" s="9">
        <v>0</v>
      </c>
      <c r="H26" s="9">
        <v>0</v>
      </c>
      <c r="I26" s="9">
        <v>0</v>
      </c>
      <c r="J26" s="9">
        <v>0</v>
      </c>
      <c r="K26" s="9">
        <v>1280663</v>
      </c>
      <c r="L26" s="9">
        <v>1280663</v>
      </c>
      <c r="M26" s="7"/>
    </row>
    <row r="27" spans="1:13" x14ac:dyDescent="0.35">
      <c r="A27" s="7"/>
      <c r="B27" s="8" t="s">
        <v>14</v>
      </c>
      <c r="C27" s="8">
        <v>104710</v>
      </c>
      <c r="D27" s="8">
        <v>20230831</v>
      </c>
      <c r="E27" s="8">
        <v>20231029</v>
      </c>
      <c r="F27" s="8">
        <v>60</v>
      </c>
      <c r="G27" s="9">
        <v>0</v>
      </c>
      <c r="H27" s="9">
        <v>0</v>
      </c>
      <c r="I27" s="9">
        <v>0</v>
      </c>
      <c r="J27" s="9">
        <v>0</v>
      </c>
      <c r="K27" s="9">
        <v>1405410</v>
      </c>
      <c r="L27" s="9">
        <v>1405410</v>
      </c>
      <c r="M27" s="7"/>
    </row>
    <row r="28" spans="1:13" x14ac:dyDescent="0.35">
      <c r="A28" s="7"/>
      <c r="B28" s="8" t="s">
        <v>14</v>
      </c>
      <c r="C28" s="8">
        <v>106620</v>
      </c>
      <c r="D28" s="8">
        <v>20230930</v>
      </c>
      <c r="E28" s="8">
        <v>20231128</v>
      </c>
      <c r="F28" s="8">
        <v>60</v>
      </c>
      <c r="G28" s="9">
        <v>0</v>
      </c>
      <c r="H28" s="9">
        <v>0</v>
      </c>
      <c r="I28" s="9">
        <v>0</v>
      </c>
      <c r="J28" s="9">
        <v>0</v>
      </c>
      <c r="K28" s="9">
        <v>750713</v>
      </c>
      <c r="L28" s="9">
        <v>750713</v>
      </c>
      <c r="M28" s="7"/>
    </row>
    <row r="29" spans="1:13" x14ac:dyDescent="0.35">
      <c r="A29" s="7"/>
      <c r="B29" s="8" t="s">
        <v>14</v>
      </c>
      <c r="C29" s="8">
        <v>107080</v>
      </c>
      <c r="D29" s="8">
        <v>20230930</v>
      </c>
      <c r="E29" s="8">
        <v>20231128</v>
      </c>
      <c r="F29" s="8">
        <v>60</v>
      </c>
      <c r="G29" s="9">
        <v>0</v>
      </c>
      <c r="H29" s="9">
        <v>0</v>
      </c>
      <c r="I29" s="9">
        <v>0</v>
      </c>
      <c r="J29" s="9">
        <v>0</v>
      </c>
      <c r="K29" s="9">
        <v>1085999</v>
      </c>
      <c r="L29" s="9">
        <v>1085999</v>
      </c>
      <c r="M29" s="7"/>
    </row>
    <row r="30" spans="1:13" x14ac:dyDescent="0.35">
      <c r="A30" s="7"/>
      <c r="B30" s="8" t="s">
        <v>15</v>
      </c>
      <c r="C30" s="8">
        <v>109275</v>
      </c>
      <c r="D30" s="8">
        <v>20231031</v>
      </c>
      <c r="E30" s="8">
        <v>20231229</v>
      </c>
      <c r="F30" s="8">
        <v>60</v>
      </c>
      <c r="G30" s="9">
        <v>0</v>
      </c>
      <c r="H30" s="9">
        <v>0</v>
      </c>
      <c r="I30" s="9">
        <v>0</v>
      </c>
      <c r="J30" s="9">
        <v>0</v>
      </c>
      <c r="K30" s="9">
        <v>134123</v>
      </c>
      <c r="L30" s="9">
        <v>134123</v>
      </c>
      <c r="M30" s="7"/>
    </row>
    <row r="31" spans="1:13" x14ac:dyDescent="0.35">
      <c r="A31" s="7"/>
      <c r="B31" s="8" t="s">
        <v>15</v>
      </c>
      <c r="C31" s="8">
        <v>109278</v>
      </c>
      <c r="D31" s="8">
        <v>20231031</v>
      </c>
      <c r="E31" s="8">
        <v>20231229</v>
      </c>
      <c r="F31" s="8">
        <v>60</v>
      </c>
      <c r="G31" s="9">
        <v>0</v>
      </c>
      <c r="H31" s="9">
        <v>0</v>
      </c>
      <c r="I31" s="9">
        <v>0</v>
      </c>
      <c r="J31" s="9">
        <v>0</v>
      </c>
      <c r="K31" s="9">
        <v>94104</v>
      </c>
      <c r="L31" s="9">
        <v>94104</v>
      </c>
      <c r="M31" s="7"/>
    </row>
    <row r="32" spans="1:13" x14ac:dyDescent="0.35">
      <c r="A32" s="7"/>
      <c r="B32" s="8" t="s">
        <v>14</v>
      </c>
      <c r="C32" s="8">
        <v>109300</v>
      </c>
      <c r="D32" s="8">
        <v>20231031</v>
      </c>
      <c r="E32" s="8">
        <v>20231229</v>
      </c>
      <c r="F32" s="8">
        <v>60</v>
      </c>
      <c r="G32" s="9">
        <v>0</v>
      </c>
      <c r="H32" s="9">
        <v>0</v>
      </c>
      <c r="I32" s="9">
        <v>0</v>
      </c>
      <c r="J32" s="9">
        <v>0</v>
      </c>
      <c r="K32" s="9">
        <v>638257</v>
      </c>
      <c r="L32" s="9">
        <v>638257</v>
      </c>
      <c r="M32" s="7"/>
    </row>
    <row r="33" spans="1:13" x14ac:dyDescent="0.35">
      <c r="A33" s="7"/>
      <c r="B33" s="8" t="s">
        <v>15</v>
      </c>
      <c r="C33" s="8">
        <v>109308</v>
      </c>
      <c r="D33" s="8">
        <v>20231031</v>
      </c>
      <c r="E33" s="8">
        <v>20231229</v>
      </c>
      <c r="F33" s="8">
        <v>60</v>
      </c>
      <c r="G33" s="9">
        <v>0</v>
      </c>
      <c r="H33" s="9">
        <v>0</v>
      </c>
      <c r="I33" s="9">
        <v>0</v>
      </c>
      <c r="J33" s="9">
        <v>0</v>
      </c>
      <c r="K33" s="9">
        <v>989212</v>
      </c>
      <c r="L33" s="9">
        <v>989212</v>
      </c>
      <c r="M33" s="7"/>
    </row>
    <row r="34" spans="1:13" x14ac:dyDescent="0.35">
      <c r="A34" s="7"/>
      <c r="B34" s="8" t="s">
        <v>15</v>
      </c>
      <c r="C34" s="8">
        <v>109309</v>
      </c>
      <c r="D34" s="8">
        <v>20231031</v>
      </c>
      <c r="E34" s="8">
        <v>20231229</v>
      </c>
      <c r="F34" s="8">
        <v>60</v>
      </c>
      <c r="G34" s="9">
        <v>0</v>
      </c>
      <c r="H34" s="9">
        <v>0</v>
      </c>
      <c r="I34" s="9">
        <v>0</v>
      </c>
      <c r="J34" s="9">
        <v>0</v>
      </c>
      <c r="K34" s="9">
        <v>595959</v>
      </c>
      <c r="L34" s="9">
        <v>595959</v>
      </c>
      <c r="M34" s="7"/>
    </row>
    <row r="35" spans="1:13" x14ac:dyDescent="0.35">
      <c r="A35" s="7"/>
      <c r="B35" s="8" t="s">
        <v>14</v>
      </c>
      <c r="C35" s="8">
        <v>112033</v>
      </c>
      <c r="D35" s="8">
        <v>20231130</v>
      </c>
      <c r="E35" s="8">
        <v>20240128</v>
      </c>
      <c r="F35" s="8">
        <v>60</v>
      </c>
      <c r="G35" s="9">
        <v>0</v>
      </c>
      <c r="H35" s="9">
        <v>0</v>
      </c>
      <c r="I35" s="9">
        <v>0</v>
      </c>
      <c r="J35" s="9">
        <v>0</v>
      </c>
      <c r="K35" s="9">
        <v>2889228</v>
      </c>
      <c r="L35" s="9">
        <v>2889228</v>
      </c>
      <c r="M35" s="7"/>
    </row>
    <row r="36" spans="1:13" x14ac:dyDescent="0.35">
      <c r="A36" s="7"/>
      <c r="B36" s="8" t="s">
        <v>14</v>
      </c>
      <c r="C36" s="8">
        <v>112297</v>
      </c>
      <c r="D36" s="8">
        <v>20231130</v>
      </c>
      <c r="E36" s="8">
        <v>20240128</v>
      </c>
      <c r="F36" s="8">
        <v>60</v>
      </c>
      <c r="G36" s="9">
        <v>0</v>
      </c>
      <c r="H36" s="9">
        <v>0</v>
      </c>
      <c r="I36" s="9">
        <v>0</v>
      </c>
      <c r="J36" s="9">
        <v>0</v>
      </c>
      <c r="K36" s="9">
        <v>3982246</v>
      </c>
      <c r="L36" s="9">
        <v>3982246</v>
      </c>
      <c r="M36" s="7"/>
    </row>
    <row r="37" spans="1:13" x14ac:dyDescent="0.35">
      <c r="A37" s="7"/>
      <c r="B37" s="8" t="s">
        <v>14</v>
      </c>
      <c r="C37" s="8">
        <v>112306</v>
      </c>
      <c r="D37" s="8">
        <v>20231130</v>
      </c>
      <c r="E37" s="8">
        <v>20240128</v>
      </c>
      <c r="F37" s="8">
        <v>60</v>
      </c>
      <c r="G37" s="9">
        <v>0</v>
      </c>
      <c r="H37" s="9">
        <v>0</v>
      </c>
      <c r="I37" s="9">
        <v>0</v>
      </c>
      <c r="J37" s="9">
        <v>0</v>
      </c>
      <c r="K37" s="9">
        <v>3222601</v>
      </c>
      <c r="L37" s="9">
        <v>3222601</v>
      </c>
      <c r="M37" s="7"/>
    </row>
    <row r="38" spans="1:13" x14ac:dyDescent="0.35">
      <c r="A38" s="7"/>
      <c r="B38" s="8" t="s">
        <v>14</v>
      </c>
      <c r="C38" s="8">
        <v>112314</v>
      </c>
      <c r="D38" s="8">
        <v>20231130</v>
      </c>
      <c r="E38" s="8">
        <v>20240128</v>
      </c>
      <c r="F38" s="8">
        <v>60</v>
      </c>
      <c r="G38" s="9">
        <v>0</v>
      </c>
      <c r="H38" s="9">
        <v>0</v>
      </c>
      <c r="I38" s="9">
        <v>0</v>
      </c>
      <c r="J38" s="9">
        <v>0</v>
      </c>
      <c r="K38" s="9">
        <v>1630281</v>
      </c>
      <c r="L38" s="9">
        <v>1630281</v>
      </c>
      <c r="M38" s="7"/>
    </row>
    <row r="39" spans="1:13" x14ac:dyDescent="0.35">
      <c r="A39" s="7"/>
      <c r="B39" s="8" t="s">
        <v>15</v>
      </c>
      <c r="C39" s="8">
        <v>112324</v>
      </c>
      <c r="D39" s="8">
        <v>20231130</v>
      </c>
      <c r="E39" s="8">
        <v>20240128</v>
      </c>
      <c r="F39" s="8">
        <v>60</v>
      </c>
      <c r="G39" s="9">
        <v>0</v>
      </c>
      <c r="H39" s="9">
        <v>0</v>
      </c>
      <c r="I39" s="9">
        <v>0</v>
      </c>
      <c r="J39" s="9">
        <v>0</v>
      </c>
      <c r="K39" s="9">
        <v>305612</v>
      </c>
      <c r="L39" s="9">
        <v>305612</v>
      </c>
      <c r="M39" s="7"/>
    </row>
    <row r="40" spans="1:13" x14ac:dyDescent="0.35">
      <c r="A40" s="7"/>
      <c r="B40" s="8" t="s">
        <v>15</v>
      </c>
      <c r="C40" s="8">
        <v>112335</v>
      </c>
      <c r="D40" s="8">
        <v>20231130</v>
      </c>
      <c r="E40" s="8">
        <v>20240128</v>
      </c>
      <c r="F40" s="8">
        <v>60</v>
      </c>
      <c r="G40" s="9">
        <v>0</v>
      </c>
      <c r="H40" s="9">
        <v>0</v>
      </c>
      <c r="I40" s="9">
        <v>0</v>
      </c>
      <c r="J40" s="9">
        <v>0</v>
      </c>
      <c r="K40" s="9">
        <v>116424</v>
      </c>
      <c r="L40" s="9">
        <v>116424</v>
      </c>
      <c r="M40" s="7"/>
    </row>
    <row r="41" spans="1:13" x14ac:dyDescent="0.35">
      <c r="A41" s="7"/>
      <c r="B41" s="8" t="s">
        <v>15</v>
      </c>
      <c r="C41" s="8">
        <v>112349</v>
      </c>
      <c r="D41" s="8">
        <v>20231130</v>
      </c>
      <c r="E41" s="8">
        <v>20240128</v>
      </c>
      <c r="F41" s="8">
        <v>60</v>
      </c>
      <c r="G41" s="9">
        <v>0</v>
      </c>
      <c r="H41" s="9">
        <v>0</v>
      </c>
      <c r="I41" s="9">
        <v>0</v>
      </c>
      <c r="J41" s="9">
        <v>0</v>
      </c>
      <c r="K41" s="9">
        <v>989604</v>
      </c>
      <c r="L41" s="9">
        <v>989604</v>
      </c>
      <c r="M41" s="7"/>
    </row>
    <row r="42" spans="1:13" x14ac:dyDescent="0.35">
      <c r="A42" s="7"/>
      <c r="B42" s="8" t="s">
        <v>15</v>
      </c>
      <c r="C42" s="8">
        <v>114979</v>
      </c>
      <c r="D42" s="8">
        <v>20231231</v>
      </c>
      <c r="E42" s="8">
        <v>20240228</v>
      </c>
      <c r="F42" s="8">
        <v>60</v>
      </c>
      <c r="G42" s="9">
        <v>0</v>
      </c>
      <c r="H42" s="9">
        <v>0</v>
      </c>
      <c r="I42" s="9">
        <v>0</v>
      </c>
      <c r="J42" s="9">
        <v>0</v>
      </c>
      <c r="K42" s="9">
        <v>840880</v>
      </c>
      <c r="L42" s="9">
        <v>840880</v>
      </c>
      <c r="M42" s="7"/>
    </row>
    <row r="43" spans="1:13" x14ac:dyDescent="0.35">
      <c r="A43" s="7"/>
      <c r="B43" s="8" t="s">
        <v>15</v>
      </c>
      <c r="C43" s="8">
        <v>114981</v>
      </c>
      <c r="D43" s="8">
        <v>20231231</v>
      </c>
      <c r="E43" s="8">
        <v>20240228</v>
      </c>
      <c r="F43" s="8">
        <v>60</v>
      </c>
      <c r="G43" s="9">
        <v>0</v>
      </c>
      <c r="H43" s="9">
        <v>0</v>
      </c>
      <c r="I43" s="9">
        <v>0</v>
      </c>
      <c r="J43" s="9">
        <v>0</v>
      </c>
      <c r="K43" s="9">
        <v>155292</v>
      </c>
      <c r="L43" s="9">
        <v>155292</v>
      </c>
      <c r="M43" s="7"/>
    </row>
    <row r="44" spans="1:13" x14ac:dyDescent="0.35">
      <c r="A44" s="7"/>
      <c r="B44" s="8" t="s">
        <v>14</v>
      </c>
      <c r="C44" s="8">
        <v>114984</v>
      </c>
      <c r="D44" s="8">
        <v>20231231</v>
      </c>
      <c r="E44" s="8">
        <v>20240228</v>
      </c>
      <c r="F44" s="8">
        <v>60</v>
      </c>
      <c r="G44" s="9">
        <v>0</v>
      </c>
      <c r="H44" s="9">
        <v>0</v>
      </c>
      <c r="I44" s="9">
        <v>0</v>
      </c>
      <c r="J44" s="9">
        <v>0</v>
      </c>
      <c r="K44" s="9">
        <v>2333607</v>
      </c>
      <c r="L44" s="9">
        <v>2333607</v>
      </c>
      <c r="M44" s="7"/>
    </row>
    <row r="45" spans="1:13" x14ac:dyDescent="0.35">
      <c r="A45" s="7"/>
      <c r="B45" s="8" t="s">
        <v>14</v>
      </c>
      <c r="C45" s="8">
        <v>114989</v>
      </c>
      <c r="D45" s="8">
        <v>20231231</v>
      </c>
      <c r="E45" s="8">
        <v>20240228</v>
      </c>
      <c r="F45" s="8">
        <v>60</v>
      </c>
      <c r="G45" s="9">
        <v>0</v>
      </c>
      <c r="H45" s="9">
        <v>0</v>
      </c>
      <c r="I45" s="9">
        <v>0</v>
      </c>
      <c r="J45" s="9">
        <v>0</v>
      </c>
      <c r="K45" s="9">
        <v>2555856</v>
      </c>
      <c r="L45" s="9">
        <v>2555856</v>
      </c>
      <c r="M45" s="7"/>
    </row>
    <row r="46" spans="1:13" x14ac:dyDescent="0.35">
      <c r="A46" s="7"/>
      <c r="B46" s="8" t="s">
        <v>15</v>
      </c>
      <c r="C46" s="8">
        <v>114990</v>
      </c>
      <c r="D46" s="8">
        <v>20231231</v>
      </c>
      <c r="E46" s="8">
        <v>20240228</v>
      </c>
      <c r="F46" s="8">
        <v>60</v>
      </c>
      <c r="G46" s="9">
        <v>0</v>
      </c>
      <c r="H46" s="9">
        <v>0</v>
      </c>
      <c r="I46" s="9">
        <v>0</v>
      </c>
      <c r="J46" s="9">
        <v>0</v>
      </c>
      <c r="K46" s="9">
        <v>88695</v>
      </c>
      <c r="L46" s="9">
        <v>88695</v>
      </c>
      <c r="M46" s="7"/>
    </row>
    <row r="47" spans="1:13" x14ac:dyDescent="0.35">
      <c r="A47" s="7"/>
      <c r="B47" s="8" t="s">
        <v>15</v>
      </c>
      <c r="C47" s="8">
        <v>114993</v>
      </c>
      <c r="D47" s="8">
        <v>20231231</v>
      </c>
      <c r="E47" s="8">
        <v>20240228</v>
      </c>
      <c r="F47" s="8">
        <v>60</v>
      </c>
      <c r="G47" s="9">
        <v>0</v>
      </c>
      <c r="H47" s="9">
        <v>0</v>
      </c>
      <c r="I47" s="9">
        <v>0</v>
      </c>
      <c r="J47" s="9">
        <v>0</v>
      </c>
      <c r="K47" s="9">
        <v>4448032</v>
      </c>
      <c r="L47" s="9">
        <v>4448032</v>
      </c>
      <c r="M47" s="7"/>
    </row>
    <row r="48" spans="1:13" x14ac:dyDescent="0.35">
      <c r="A48" s="7"/>
      <c r="B48" s="8" t="s">
        <v>15</v>
      </c>
      <c r="C48" s="8">
        <v>118916</v>
      </c>
      <c r="D48" s="8">
        <v>20240210</v>
      </c>
      <c r="E48" s="8">
        <v>20240409</v>
      </c>
      <c r="F48" s="8">
        <v>60</v>
      </c>
      <c r="G48" s="9">
        <v>0</v>
      </c>
      <c r="H48" s="9">
        <v>0</v>
      </c>
      <c r="I48" s="9">
        <v>0</v>
      </c>
      <c r="J48" s="9">
        <v>0</v>
      </c>
      <c r="K48" s="9">
        <v>176302</v>
      </c>
      <c r="L48" s="9">
        <v>176302</v>
      </c>
      <c r="M48" s="7"/>
    </row>
    <row r="49" spans="1:13" x14ac:dyDescent="0.35">
      <c r="A49" s="7"/>
      <c r="B49" s="8" t="s">
        <v>15</v>
      </c>
      <c r="C49" s="8">
        <v>118919</v>
      </c>
      <c r="D49" s="8">
        <v>20240210</v>
      </c>
      <c r="E49" s="8">
        <v>20240409</v>
      </c>
      <c r="F49" s="8">
        <v>60</v>
      </c>
      <c r="G49" s="9">
        <v>0</v>
      </c>
      <c r="H49" s="9">
        <v>0</v>
      </c>
      <c r="I49" s="9">
        <v>0</v>
      </c>
      <c r="J49" s="9">
        <v>0</v>
      </c>
      <c r="K49" s="9">
        <v>232294</v>
      </c>
      <c r="L49" s="9">
        <v>232294</v>
      </c>
      <c r="M49" s="7"/>
    </row>
    <row r="50" spans="1:13" x14ac:dyDescent="0.35">
      <c r="A50" s="7"/>
      <c r="B50" s="8" t="s">
        <v>15</v>
      </c>
      <c r="C50" s="8">
        <v>118931</v>
      </c>
      <c r="D50" s="8">
        <v>20240210</v>
      </c>
      <c r="E50" s="8">
        <v>20240409</v>
      </c>
      <c r="F50" s="8">
        <v>60</v>
      </c>
      <c r="G50" s="9">
        <v>0</v>
      </c>
      <c r="H50" s="9">
        <v>0</v>
      </c>
      <c r="I50" s="9">
        <v>0</v>
      </c>
      <c r="J50" s="9">
        <v>0</v>
      </c>
      <c r="K50" s="9">
        <v>557506</v>
      </c>
      <c r="L50" s="9">
        <v>557506</v>
      </c>
      <c r="M50" s="7"/>
    </row>
    <row r="51" spans="1:13" x14ac:dyDescent="0.35">
      <c r="A51" s="7"/>
      <c r="B51" s="8" t="s">
        <v>15</v>
      </c>
      <c r="C51" s="8">
        <v>118938</v>
      </c>
      <c r="D51" s="8">
        <v>20240210</v>
      </c>
      <c r="E51" s="8">
        <v>20240409</v>
      </c>
      <c r="F51" s="8">
        <v>60</v>
      </c>
      <c r="G51" s="9">
        <v>0</v>
      </c>
      <c r="H51" s="9">
        <v>0</v>
      </c>
      <c r="I51" s="9">
        <v>0</v>
      </c>
      <c r="J51" s="9">
        <v>0</v>
      </c>
      <c r="K51" s="9">
        <v>595959</v>
      </c>
      <c r="L51" s="9">
        <v>595959</v>
      </c>
      <c r="M51" s="7"/>
    </row>
    <row r="52" spans="1:13" x14ac:dyDescent="0.35">
      <c r="A52" s="7"/>
      <c r="B52" s="8" t="s">
        <v>14</v>
      </c>
      <c r="C52" s="8">
        <v>118940</v>
      </c>
      <c r="D52" s="8">
        <v>20240210</v>
      </c>
      <c r="E52" s="8">
        <v>20240409</v>
      </c>
      <c r="F52" s="8">
        <v>60</v>
      </c>
      <c r="G52" s="9">
        <v>0</v>
      </c>
      <c r="H52" s="9">
        <v>0</v>
      </c>
      <c r="I52" s="9">
        <v>0</v>
      </c>
      <c r="J52" s="9">
        <v>0</v>
      </c>
      <c r="K52" s="9">
        <v>444622</v>
      </c>
      <c r="L52" s="9">
        <v>444622</v>
      </c>
      <c r="M52" s="7"/>
    </row>
    <row r="53" spans="1:13" x14ac:dyDescent="0.35">
      <c r="A53" s="7"/>
      <c r="B53" s="8" t="s">
        <v>15</v>
      </c>
      <c r="C53" s="8">
        <v>118942</v>
      </c>
      <c r="D53" s="8">
        <v>20240210</v>
      </c>
      <c r="E53" s="8">
        <v>20240409</v>
      </c>
      <c r="F53" s="8">
        <v>60</v>
      </c>
      <c r="G53" s="9">
        <v>0</v>
      </c>
      <c r="H53" s="9">
        <v>0</v>
      </c>
      <c r="I53" s="9">
        <v>0</v>
      </c>
      <c r="J53" s="9">
        <v>0</v>
      </c>
      <c r="K53" s="9">
        <v>1046640</v>
      </c>
      <c r="L53" s="9">
        <v>1046640</v>
      </c>
      <c r="M53" s="7"/>
    </row>
    <row r="54" spans="1:13" x14ac:dyDescent="0.35">
      <c r="A54" s="7"/>
      <c r="B54" s="8" t="s">
        <v>14</v>
      </c>
      <c r="C54" s="8">
        <v>118946</v>
      </c>
      <c r="D54" s="8">
        <v>20240210</v>
      </c>
      <c r="E54" s="8">
        <v>20240409</v>
      </c>
      <c r="F54" s="8">
        <v>60</v>
      </c>
      <c r="G54" s="9">
        <v>0</v>
      </c>
      <c r="H54" s="9">
        <v>0</v>
      </c>
      <c r="I54" s="9">
        <v>0</v>
      </c>
      <c r="J54" s="9">
        <v>0</v>
      </c>
      <c r="K54" s="9">
        <v>3444849</v>
      </c>
      <c r="L54" s="9">
        <v>3444849</v>
      </c>
      <c r="M54" s="7"/>
    </row>
    <row r="55" spans="1:13" x14ac:dyDescent="0.35">
      <c r="A55" s="7"/>
      <c r="B55" s="8" t="s">
        <v>14</v>
      </c>
      <c r="C55" s="8">
        <v>118947</v>
      </c>
      <c r="D55" s="8">
        <v>20240210</v>
      </c>
      <c r="E55" s="8">
        <v>20240409</v>
      </c>
      <c r="F55" s="8">
        <v>60</v>
      </c>
      <c r="G55" s="9">
        <v>0</v>
      </c>
      <c r="H55" s="9">
        <v>0</v>
      </c>
      <c r="I55" s="9">
        <v>0</v>
      </c>
      <c r="J55" s="9">
        <v>0</v>
      </c>
      <c r="K55" s="9">
        <v>1185659</v>
      </c>
      <c r="L55" s="9">
        <v>1185659</v>
      </c>
      <c r="M55" s="7"/>
    </row>
    <row r="56" spans="1:13" x14ac:dyDescent="0.35">
      <c r="A56" s="7"/>
      <c r="B56" s="8" t="s">
        <v>15</v>
      </c>
      <c r="C56" s="8">
        <v>120051</v>
      </c>
      <c r="D56" s="8">
        <v>20240307</v>
      </c>
      <c r="E56" s="8">
        <v>20240505</v>
      </c>
      <c r="F56" s="8">
        <v>60</v>
      </c>
      <c r="G56" s="9">
        <v>0</v>
      </c>
      <c r="H56" s="9">
        <v>0</v>
      </c>
      <c r="I56" s="9">
        <v>0</v>
      </c>
      <c r="J56" s="9">
        <v>0</v>
      </c>
      <c r="K56" s="9">
        <v>145230</v>
      </c>
      <c r="L56" s="9">
        <v>145230</v>
      </c>
      <c r="M56" s="7"/>
    </row>
    <row r="57" spans="1:13" x14ac:dyDescent="0.35">
      <c r="A57" s="7"/>
      <c r="B57" s="8" t="s">
        <v>15</v>
      </c>
      <c r="C57" s="8">
        <v>120055</v>
      </c>
      <c r="D57" s="8">
        <v>20240307</v>
      </c>
      <c r="E57" s="8">
        <v>20240505</v>
      </c>
      <c r="F57" s="8">
        <v>60</v>
      </c>
      <c r="G57" s="9">
        <v>0</v>
      </c>
      <c r="H57" s="9">
        <v>0</v>
      </c>
      <c r="I57" s="9">
        <v>0</v>
      </c>
      <c r="J57" s="9">
        <v>0</v>
      </c>
      <c r="K57" s="9">
        <v>109314</v>
      </c>
      <c r="L57" s="9">
        <v>109314</v>
      </c>
      <c r="M57" s="7"/>
    </row>
    <row r="58" spans="1:13" x14ac:dyDescent="0.35">
      <c r="A58" s="7"/>
      <c r="B58" s="8" t="s">
        <v>15</v>
      </c>
      <c r="C58" s="8">
        <v>120057</v>
      </c>
      <c r="D58" s="8">
        <v>20240307</v>
      </c>
      <c r="E58" s="8">
        <v>20240505</v>
      </c>
      <c r="F58" s="8">
        <v>60</v>
      </c>
      <c r="G58" s="9">
        <v>0</v>
      </c>
      <c r="H58" s="9">
        <v>0</v>
      </c>
      <c r="I58" s="9">
        <v>0</v>
      </c>
      <c r="J58" s="9">
        <v>0</v>
      </c>
      <c r="K58" s="9">
        <v>24232</v>
      </c>
      <c r="L58" s="9">
        <v>24232</v>
      </c>
      <c r="M58" s="7"/>
    </row>
    <row r="59" spans="1:13" x14ac:dyDescent="0.35">
      <c r="A59" s="7"/>
      <c r="B59" s="8" t="s">
        <v>15</v>
      </c>
      <c r="C59" s="8">
        <v>120059</v>
      </c>
      <c r="D59" s="8">
        <v>20240307</v>
      </c>
      <c r="E59" s="8">
        <v>20240505</v>
      </c>
      <c r="F59" s="8">
        <v>60</v>
      </c>
      <c r="G59" s="9">
        <v>0</v>
      </c>
      <c r="H59" s="9">
        <v>0</v>
      </c>
      <c r="I59" s="9">
        <v>0</v>
      </c>
      <c r="J59" s="9">
        <v>0</v>
      </c>
      <c r="K59" s="9">
        <v>51338</v>
      </c>
      <c r="L59" s="9">
        <v>51338</v>
      </c>
      <c r="M59" s="7"/>
    </row>
    <row r="60" spans="1:13" x14ac:dyDescent="0.35">
      <c r="A60" s="7"/>
      <c r="B60" s="8" t="s">
        <v>15</v>
      </c>
      <c r="C60" s="8">
        <v>120060</v>
      </c>
      <c r="D60" s="8">
        <v>20240307</v>
      </c>
      <c r="E60" s="8">
        <v>20240505</v>
      </c>
      <c r="F60" s="8">
        <v>60</v>
      </c>
      <c r="G60" s="9">
        <v>0</v>
      </c>
      <c r="H60" s="9">
        <v>0</v>
      </c>
      <c r="I60" s="9">
        <v>0</v>
      </c>
      <c r="J60" s="9">
        <v>0</v>
      </c>
      <c r="K60" s="9">
        <v>75813</v>
      </c>
      <c r="L60" s="9">
        <v>75813</v>
      </c>
      <c r="M60" s="7"/>
    </row>
    <row r="61" spans="1:13" x14ac:dyDescent="0.35">
      <c r="A61" s="7"/>
      <c r="B61" s="8" t="s">
        <v>15</v>
      </c>
      <c r="C61" s="8">
        <v>120063</v>
      </c>
      <c r="D61" s="8">
        <v>20240307</v>
      </c>
      <c r="E61" s="8">
        <v>20240505</v>
      </c>
      <c r="F61" s="8">
        <v>60</v>
      </c>
      <c r="G61" s="9">
        <v>0</v>
      </c>
      <c r="H61" s="9">
        <v>0</v>
      </c>
      <c r="I61" s="9">
        <v>0</v>
      </c>
      <c r="J61" s="9">
        <v>0</v>
      </c>
      <c r="K61" s="9">
        <v>133490</v>
      </c>
      <c r="L61" s="9">
        <v>133490</v>
      </c>
      <c r="M61" s="7"/>
    </row>
    <row r="62" spans="1:13" x14ac:dyDescent="0.35">
      <c r="A62" s="7"/>
      <c r="B62" s="8" t="s">
        <v>15</v>
      </c>
      <c r="C62" s="8">
        <v>120068</v>
      </c>
      <c r="D62" s="8">
        <v>20240307</v>
      </c>
      <c r="E62" s="8">
        <v>20240505</v>
      </c>
      <c r="F62" s="8">
        <v>60</v>
      </c>
      <c r="G62" s="9">
        <v>0</v>
      </c>
      <c r="H62" s="9">
        <v>0</v>
      </c>
      <c r="I62" s="9">
        <v>0</v>
      </c>
      <c r="J62" s="9">
        <v>0</v>
      </c>
      <c r="K62" s="9">
        <v>33277</v>
      </c>
      <c r="L62" s="9">
        <v>33277</v>
      </c>
      <c r="M62" s="7"/>
    </row>
    <row r="63" spans="1:13" x14ac:dyDescent="0.35">
      <c r="A63" s="7"/>
      <c r="B63" s="8" t="s">
        <v>15</v>
      </c>
      <c r="C63" s="8">
        <v>120073</v>
      </c>
      <c r="D63" s="8">
        <v>20240307</v>
      </c>
      <c r="E63" s="8">
        <v>20240505</v>
      </c>
      <c r="F63" s="8">
        <v>60</v>
      </c>
      <c r="G63" s="9">
        <v>0</v>
      </c>
      <c r="H63" s="9">
        <v>0</v>
      </c>
      <c r="I63" s="9">
        <v>0</v>
      </c>
      <c r="J63" s="9">
        <v>0</v>
      </c>
      <c r="K63" s="9">
        <v>397570</v>
      </c>
      <c r="L63" s="9">
        <v>397570</v>
      </c>
      <c r="M63" s="7"/>
    </row>
    <row r="64" spans="1:13" x14ac:dyDescent="0.35">
      <c r="A64" s="7"/>
      <c r="B64" s="8" t="s">
        <v>15</v>
      </c>
      <c r="C64" s="8">
        <v>120077</v>
      </c>
      <c r="D64" s="8">
        <v>20240307</v>
      </c>
      <c r="E64" s="8">
        <v>20240505</v>
      </c>
      <c r="F64" s="8">
        <v>60</v>
      </c>
      <c r="G64" s="9">
        <v>0</v>
      </c>
      <c r="H64" s="9">
        <v>0</v>
      </c>
      <c r="I64" s="9">
        <v>0</v>
      </c>
      <c r="J64" s="9">
        <v>0</v>
      </c>
      <c r="K64" s="9">
        <v>842803</v>
      </c>
      <c r="L64" s="9">
        <v>842803</v>
      </c>
      <c r="M64" s="7"/>
    </row>
    <row r="65" spans="1:13" x14ac:dyDescent="0.35">
      <c r="A65" s="7"/>
      <c r="B65" s="8" t="s">
        <v>15</v>
      </c>
      <c r="C65" s="8">
        <v>120079</v>
      </c>
      <c r="D65" s="8">
        <v>20240307</v>
      </c>
      <c r="E65" s="8">
        <v>20240505</v>
      </c>
      <c r="F65" s="8">
        <v>60</v>
      </c>
      <c r="G65" s="9">
        <v>0</v>
      </c>
      <c r="H65" s="9">
        <v>0</v>
      </c>
      <c r="I65" s="9">
        <v>0</v>
      </c>
      <c r="J65" s="9">
        <v>0</v>
      </c>
      <c r="K65" s="9">
        <v>970549</v>
      </c>
      <c r="L65" s="9">
        <v>970549</v>
      </c>
      <c r="M65" s="7"/>
    </row>
    <row r="66" spans="1:13" x14ac:dyDescent="0.35">
      <c r="A66" s="7"/>
      <c r="B66" s="8" t="s">
        <v>14</v>
      </c>
      <c r="C66" s="8">
        <v>120082</v>
      </c>
      <c r="D66" s="8">
        <v>20240307</v>
      </c>
      <c r="E66" s="8">
        <v>20240505</v>
      </c>
      <c r="F66" s="8">
        <v>60</v>
      </c>
      <c r="G66" s="9">
        <v>0</v>
      </c>
      <c r="H66" s="9">
        <v>0</v>
      </c>
      <c r="I66" s="9">
        <v>0</v>
      </c>
      <c r="J66" s="9">
        <v>0</v>
      </c>
      <c r="K66" s="9">
        <v>83026</v>
      </c>
      <c r="L66" s="9">
        <v>83026</v>
      </c>
      <c r="M66" s="7"/>
    </row>
    <row r="67" spans="1:13" x14ac:dyDescent="0.35">
      <c r="A67" s="7"/>
      <c r="B67" s="8" t="s">
        <v>15</v>
      </c>
      <c r="C67" s="8">
        <v>120085</v>
      </c>
      <c r="D67" s="8">
        <v>20240307</v>
      </c>
      <c r="E67" s="8">
        <v>20240505</v>
      </c>
      <c r="F67" s="8">
        <v>60</v>
      </c>
      <c r="G67" s="9">
        <v>0</v>
      </c>
      <c r="H67" s="9">
        <v>0</v>
      </c>
      <c r="I67" s="9">
        <v>0</v>
      </c>
      <c r="J67" s="9">
        <v>0</v>
      </c>
      <c r="K67" s="9">
        <v>15874</v>
      </c>
      <c r="L67" s="9">
        <v>15874</v>
      </c>
      <c r="M67" s="7"/>
    </row>
    <row r="68" spans="1:13" x14ac:dyDescent="0.35">
      <c r="A68" s="7"/>
      <c r="B68" s="8" t="s">
        <v>15</v>
      </c>
      <c r="C68" s="8">
        <v>120426</v>
      </c>
      <c r="D68" s="8">
        <v>20240308</v>
      </c>
      <c r="E68" s="8">
        <v>20240506</v>
      </c>
      <c r="F68" s="8">
        <v>60</v>
      </c>
      <c r="G68" s="9">
        <v>0</v>
      </c>
      <c r="H68" s="9">
        <v>0</v>
      </c>
      <c r="I68" s="9">
        <v>0</v>
      </c>
      <c r="J68" s="9">
        <v>0</v>
      </c>
      <c r="K68" s="9">
        <v>44943</v>
      </c>
      <c r="L68" s="9">
        <v>44943</v>
      </c>
      <c r="M68" s="7"/>
    </row>
    <row r="69" spans="1:13" x14ac:dyDescent="0.35">
      <c r="A69" s="7"/>
      <c r="B69" s="8" t="s">
        <v>14</v>
      </c>
      <c r="C69" s="8">
        <v>120427</v>
      </c>
      <c r="D69" s="8">
        <v>20240309</v>
      </c>
      <c r="E69" s="8">
        <v>20240507</v>
      </c>
      <c r="F69" s="8">
        <v>60</v>
      </c>
      <c r="G69" s="9">
        <v>0</v>
      </c>
      <c r="H69" s="9">
        <v>0</v>
      </c>
      <c r="I69" s="9">
        <v>0</v>
      </c>
      <c r="J69" s="9">
        <v>0</v>
      </c>
      <c r="K69" s="9">
        <v>1328410</v>
      </c>
      <c r="L69" s="9">
        <v>1328410</v>
      </c>
      <c r="M69" s="7"/>
    </row>
    <row r="70" spans="1:13" x14ac:dyDescent="0.35">
      <c r="A70" s="7"/>
      <c r="B70" s="8" t="s">
        <v>14</v>
      </c>
      <c r="C70" s="8">
        <v>120428</v>
      </c>
      <c r="D70" s="8">
        <v>20240309</v>
      </c>
      <c r="E70" s="8">
        <v>20240507</v>
      </c>
      <c r="F70" s="8">
        <v>60</v>
      </c>
      <c r="G70" s="9">
        <v>0</v>
      </c>
      <c r="H70" s="9">
        <v>0</v>
      </c>
      <c r="I70" s="9">
        <v>0</v>
      </c>
      <c r="J70" s="9">
        <v>0</v>
      </c>
      <c r="K70" s="9">
        <v>2490062</v>
      </c>
      <c r="L70" s="9">
        <v>2490062</v>
      </c>
      <c r="M70" s="7"/>
    </row>
    <row r="71" spans="1:13" x14ac:dyDescent="0.35">
      <c r="A71" s="7"/>
      <c r="B71" s="8" t="s">
        <v>15</v>
      </c>
      <c r="C71" s="8">
        <v>121121</v>
      </c>
      <c r="D71" s="8">
        <v>20240311</v>
      </c>
      <c r="E71" s="8">
        <v>20240509</v>
      </c>
      <c r="F71" s="8">
        <v>60</v>
      </c>
      <c r="G71" s="9">
        <v>0</v>
      </c>
      <c r="H71" s="9">
        <v>0</v>
      </c>
      <c r="I71" s="9">
        <v>0</v>
      </c>
      <c r="J71" s="9">
        <v>0</v>
      </c>
      <c r="K71" s="9">
        <v>29213</v>
      </c>
      <c r="L71" s="9">
        <v>29213</v>
      </c>
      <c r="M71" s="7"/>
    </row>
    <row r="72" spans="1:13" x14ac:dyDescent="0.35">
      <c r="A72" s="7"/>
      <c r="B72" s="8" t="s">
        <v>15</v>
      </c>
      <c r="C72" s="8">
        <v>121798</v>
      </c>
      <c r="D72" s="8">
        <v>20240313</v>
      </c>
      <c r="E72" s="8">
        <v>20240511</v>
      </c>
      <c r="F72" s="8">
        <v>60</v>
      </c>
      <c r="G72" s="9">
        <v>0</v>
      </c>
      <c r="H72" s="9">
        <v>0</v>
      </c>
      <c r="I72" s="9">
        <v>0</v>
      </c>
      <c r="J72" s="9">
        <v>0</v>
      </c>
      <c r="K72" s="9">
        <v>698544</v>
      </c>
      <c r="L72" s="9">
        <v>698544</v>
      </c>
      <c r="M72" s="7"/>
    </row>
    <row r="73" spans="1:13" x14ac:dyDescent="0.35">
      <c r="A73" s="7"/>
      <c r="B73" s="8" t="s">
        <v>15</v>
      </c>
      <c r="C73" s="8">
        <v>122243</v>
      </c>
      <c r="D73" s="8">
        <v>20240405</v>
      </c>
      <c r="E73" s="8">
        <v>20240603</v>
      </c>
      <c r="F73" s="8">
        <v>60</v>
      </c>
      <c r="G73" s="9">
        <v>0</v>
      </c>
      <c r="H73" s="9">
        <v>0</v>
      </c>
      <c r="I73" s="9">
        <v>0</v>
      </c>
      <c r="J73" s="9">
        <v>0</v>
      </c>
      <c r="K73" s="9">
        <v>609192</v>
      </c>
      <c r="L73" s="9">
        <v>609192</v>
      </c>
      <c r="M73" s="7"/>
    </row>
    <row r="74" spans="1:13" x14ac:dyDescent="0.35">
      <c r="A74" s="7"/>
      <c r="B74" s="8" t="s">
        <v>15</v>
      </c>
      <c r="C74" s="8">
        <v>122247</v>
      </c>
      <c r="D74" s="8">
        <v>20240405</v>
      </c>
      <c r="E74" s="8">
        <v>20240603</v>
      </c>
      <c r="F74" s="8">
        <v>60</v>
      </c>
      <c r="G74" s="9">
        <v>0</v>
      </c>
      <c r="H74" s="9">
        <v>0</v>
      </c>
      <c r="I74" s="9">
        <v>0</v>
      </c>
      <c r="J74" s="9">
        <v>0</v>
      </c>
      <c r="K74" s="9">
        <v>203064</v>
      </c>
      <c r="L74" s="9">
        <v>203064</v>
      </c>
      <c r="M74" s="7"/>
    </row>
    <row r="75" spans="1:13" x14ac:dyDescent="0.35">
      <c r="A75" s="7"/>
      <c r="B75" s="8" t="s">
        <v>15</v>
      </c>
      <c r="C75" s="8">
        <v>122251</v>
      </c>
      <c r="D75" s="8">
        <v>20240406</v>
      </c>
      <c r="E75" s="8">
        <v>20240604</v>
      </c>
      <c r="F75" s="8">
        <v>60</v>
      </c>
      <c r="G75" s="9">
        <v>0</v>
      </c>
      <c r="H75" s="9">
        <v>0</v>
      </c>
      <c r="I75" s="9">
        <v>0</v>
      </c>
      <c r="J75" s="9">
        <v>0</v>
      </c>
      <c r="K75" s="9">
        <v>854009</v>
      </c>
      <c r="L75" s="9">
        <v>854009</v>
      </c>
      <c r="M75" s="7"/>
    </row>
    <row r="76" spans="1:13" x14ac:dyDescent="0.35">
      <c r="A76" s="7"/>
      <c r="B76" s="8" t="s">
        <v>15</v>
      </c>
      <c r="C76" s="8">
        <v>122252</v>
      </c>
      <c r="D76" s="8">
        <v>20240406</v>
      </c>
      <c r="E76" s="8">
        <v>20240604</v>
      </c>
      <c r="F76" s="8">
        <v>60</v>
      </c>
      <c r="G76" s="9">
        <v>0</v>
      </c>
      <c r="H76" s="9">
        <v>0</v>
      </c>
      <c r="I76" s="9">
        <v>0</v>
      </c>
      <c r="J76" s="9">
        <v>0</v>
      </c>
      <c r="K76" s="9">
        <v>662564</v>
      </c>
      <c r="L76" s="9">
        <v>662564</v>
      </c>
      <c r="M76" s="7"/>
    </row>
    <row r="77" spans="1:13" x14ac:dyDescent="0.35">
      <c r="A77" s="7"/>
      <c r="B77" s="8" t="s">
        <v>14</v>
      </c>
      <c r="C77" s="8">
        <v>122253</v>
      </c>
      <c r="D77" s="8">
        <v>20240406</v>
      </c>
      <c r="E77" s="8">
        <v>20240604</v>
      </c>
      <c r="F77" s="8">
        <v>60</v>
      </c>
      <c r="G77" s="9">
        <v>0</v>
      </c>
      <c r="H77" s="9">
        <v>0</v>
      </c>
      <c r="I77" s="9">
        <v>0</v>
      </c>
      <c r="J77" s="9">
        <v>0</v>
      </c>
      <c r="K77" s="9">
        <v>1660512</v>
      </c>
      <c r="L77" s="9">
        <v>1660512</v>
      </c>
      <c r="M77" s="7"/>
    </row>
    <row r="78" spans="1:13" x14ac:dyDescent="0.35">
      <c r="A78" s="7"/>
      <c r="B78" s="8" t="s">
        <v>14</v>
      </c>
      <c r="C78" s="8">
        <v>123760</v>
      </c>
      <c r="D78" s="8">
        <v>20240410</v>
      </c>
      <c r="E78" s="8">
        <v>20240608</v>
      </c>
      <c r="F78" s="8">
        <v>60</v>
      </c>
      <c r="G78" s="9">
        <v>0</v>
      </c>
      <c r="H78" s="9">
        <v>0</v>
      </c>
      <c r="I78" s="9">
        <v>0</v>
      </c>
      <c r="J78" s="9">
        <v>0</v>
      </c>
      <c r="K78" s="9">
        <v>3610590</v>
      </c>
      <c r="L78" s="9">
        <v>3610590</v>
      </c>
      <c r="M78" s="7"/>
    </row>
    <row r="79" spans="1:13" x14ac:dyDescent="0.35">
      <c r="A79" s="7"/>
      <c r="B79" s="8" t="s">
        <v>14</v>
      </c>
      <c r="C79" s="8">
        <v>124560</v>
      </c>
      <c r="D79" s="8">
        <v>20240507</v>
      </c>
      <c r="E79" s="8">
        <v>20240705</v>
      </c>
      <c r="F79" s="8">
        <v>60</v>
      </c>
      <c r="G79" s="9">
        <v>0</v>
      </c>
      <c r="H79" s="9">
        <v>0</v>
      </c>
      <c r="I79" s="9">
        <v>0</v>
      </c>
      <c r="J79" s="9">
        <v>0</v>
      </c>
      <c r="K79" s="9">
        <v>46036</v>
      </c>
      <c r="L79" s="9">
        <v>46036</v>
      </c>
      <c r="M79" s="7"/>
    </row>
    <row r="80" spans="1:13" x14ac:dyDescent="0.35">
      <c r="A80" s="7"/>
      <c r="B80" s="8" t="s">
        <v>15</v>
      </c>
      <c r="C80" s="8">
        <v>124562</v>
      </c>
      <c r="D80" s="8">
        <v>20240507</v>
      </c>
      <c r="E80" s="8">
        <v>20240705</v>
      </c>
      <c r="F80" s="8">
        <v>60</v>
      </c>
      <c r="G80" s="9">
        <v>0</v>
      </c>
      <c r="H80" s="9">
        <v>0</v>
      </c>
      <c r="I80" s="9">
        <v>0</v>
      </c>
      <c r="J80" s="9">
        <v>0</v>
      </c>
      <c r="K80" s="9">
        <v>23844</v>
      </c>
      <c r="L80" s="9">
        <v>23844</v>
      </c>
      <c r="M80" s="7"/>
    </row>
    <row r="81" spans="1:13" x14ac:dyDescent="0.35">
      <c r="A81" s="7"/>
      <c r="B81" s="8" t="s">
        <v>15</v>
      </c>
      <c r="C81" s="8">
        <v>124569</v>
      </c>
      <c r="D81" s="8">
        <v>20240507</v>
      </c>
      <c r="E81" s="8">
        <v>20240705</v>
      </c>
      <c r="F81" s="8">
        <v>60</v>
      </c>
      <c r="G81" s="9">
        <v>0</v>
      </c>
      <c r="H81" s="9">
        <v>0</v>
      </c>
      <c r="I81" s="9">
        <v>0</v>
      </c>
      <c r="J81" s="9">
        <v>0</v>
      </c>
      <c r="K81" s="9">
        <v>73685</v>
      </c>
      <c r="L81" s="9">
        <v>73685</v>
      </c>
      <c r="M81" s="7"/>
    </row>
    <row r="82" spans="1:13" x14ac:dyDescent="0.35">
      <c r="A82" s="7"/>
      <c r="B82" s="8" t="s">
        <v>15</v>
      </c>
      <c r="C82" s="8">
        <v>124570</v>
      </c>
      <c r="D82" s="8">
        <v>20240507</v>
      </c>
      <c r="E82" s="8">
        <v>20240705</v>
      </c>
      <c r="F82" s="8">
        <v>60</v>
      </c>
      <c r="G82" s="9">
        <v>0</v>
      </c>
      <c r="H82" s="9">
        <v>0</v>
      </c>
      <c r="I82" s="9">
        <v>0</v>
      </c>
      <c r="J82" s="9">
        <v>0</v>
      </c>
      <c r="K82" s="9">
        <v>959317</v>
      </c>
      <c r="L82" s="9">
        <v>959317</v>
      </c>
      <c r="M82" s="7"/>
    </row>
    <row r="83" spans="1:13" x14ac:dyDescent="0.35">
      <c r="A83" s="7"/>
      <c r="B83" s="8" t="s">
        <v>14</v>
      </c>
      <c r="C83" s="8">
        <v>124572</v>
      </c>
      <c r="D83" s="8">
        <v>20240507</v>
      </c>
      <c r="E83" s="8">
        <v>20240705</v>
      </c>
      <c r="F83" s="8">
        <v>60</v>
      </c>
      <c r="G83" s="9">
        <v>0</v>
      </c>
      <c r="H83" s="9">
        <v>0</v>
      </c>
      <c r="I83" s="9">
        <v>0</v>
      </c>
      <c r="J83" s="9">
        <v>0</v>
      </c>
      <c r="K83" s="9">
        <v>3735094</v>
      </c>
      <c r="L83" s="9">
        <v>3735094</v>
      </c>
      <c r="M83" s="7"/>
    </row>
    <row r="84" spans="1:13" x14ac:dyDescent="0.35">
      <c r="A84" s="7"/>
      <c r="B84" s="8" t="s">
        <v>15</v>
      </c>
      <c r="C84" s="8">
        <v>126750</v>
      </c>
      <c r="D84" s="8">
        <v>20240606</v>
      </c>
      <c r="E84" s="8">
        <v>20240804</v>
      </c>
      <c r="F84" s="8">
        <v>60</v>
      </c>
      <c r="G84" s="9">
        <v>0</v>
      </c>
      <c r="H84" s="9">
        <v>0</v>
      </c>
      <c r="I84" s="9">
        <v>0</v>
      </c>
      <c r="J84" s="9">
        <v>0</v>
      </c>
      <c r="K84" s="9">
        <v>609191</v>
      </c>
      <c r="L84" s="9">
        <v>609191</v>
      </c>
      <c r="M84" s="7"/>
    </row>
    <row r="85" spans="1:13" x14ac:dyDescent="0.35">
      <c r="A85" s="7"/>
      <c r="B85" s="8" t="s">
        <v>15</v>
      </c>
      <c r="C85" s="8">
        <v>126756</v>
      </c>
      <c r="D85" s="8">
        <v>20240606</v>
      </c>
      <c r="E85" s="8">
        <v>20240804</v>
      </c>
      <c r="F85" s="8">
        <v>60</v>
      </c>
      <c r="G85" s="9">
        <v>0</v>
      </c>
      <c r="H85" s="9">
        <v>0</v>
      </c>
      <c r="I85" s="9">
        <v>0</v>
      </c>
      <c r="J85" s="9">
        <v>0</v>
      </c>
      <c r="K85" s="9">
        <v>203064</v>
      </c>
      <c r="L85" s="9">
        <v>203064</v>
      </c>
      <c r="M85" s="7"/>
    </row>
    <row r="86" spans="1:13" x14ac:dyDescent="0.35">
      <c r="A86" s="7"/>
      <c r="B86" s="8" t="s">
        <v>15</v>
      </c>
      <c r="C86" s="8">
        <v>126758</v>
      </c>
      <c r="D86" s="8">
        <v>20240606</v>
      </c>
      <c r="E86" s="8">
        <v>20240804</v>
      </c>
      <c r="F86" s="8">
        <v>60</v>
      </c>
      <c r="G86" s="9">
        <v>0</v>
      </c>
      <c r="H86" s="9">
        <v>0</v>
      </c>
      <c r="I86" s="9">
        <v>0</v>
      </c>
      <c r="J86" s="9">
        <v>0</v>
      </c>
      <c r="K86" s="9">
        <v>253830</v>
      </c>
      <c r="L86" s="9">
        <v>253830</v>
      </c>
      <c r="M86" s="7"/>
    </row>
    <row r="87" spans="1:13" x14ac:dyDescent="0.35">
      <c r="A87" s="7"/>
      <c r="B87" s="8" t="s">
        <v>15</v>
      </c>
      <c r="C87" s="8">
        <v>126759</v>
      </c>
      <c r="D87" s="8">
        <v>20240606</v>
      </c>
      <c r="E87" s="8">
        <v>20240804</v>
      </c>
      <c r="F87" s="8">
        <v>60</v>
      </c>
      <c r="G87" s="9">
        <v>0</v>
      </c>
      <c r="H87" s="9">
        <v>0</v>
      </c>
      <c r="I87" s="9">
        <v>0</v>
      </c>
      <c r="J87" s="9">
        <v>0</v>
      </c>
      <c r="K87" s="9">
        <v>50767</v>
      </c>
      <c r="L87" s="9">
        <v>50767</v>
      </c>
      <c r="M87" s="7"/>
    </row>
    <row r="88" spans="1:13" x14ac:dyDescent="0.35">
      <c r="A88" s="7"/>
      <c r="B88" s="8" t="s">
        <v>15</v>
      </c>
      <c r="C88" s="8">
        <v>127242</v>
      </c>
      <c r="D88" s="8">
        <v>20240607</v>
      </c>
      <c r="E88" s="8">
        <v>20240805</v>
      </c>
      <c r="F88" s="8">
        <v>60</v>
      </c>
      <c r="G88" s="9">
        <v>0</v>
      </c>
      <c r="H88" s="9">
        <v>0</v>
      </c>
      <c r="I88" s="9">
        <v>0</v>
      </c>
      <c r="J88" s="9">
        <v>0</v>
      </c>
      <c r="K88" s="9">
        <v>4796619</v>
      </c>
      <c r="L88" s="9">
        <v>4796619</v>
      </c>
      <c r="M88" s="7"/>
    </row>
    <row r="89" spans="1:13" x14ac:dyDescent="0.35">
      <c r="A89" s="7"/>
      <c r="B89" s="8" t="s">
        <v>15</v>
      </c>
      <c r="C89" s="8">
        <v>127243</v>
      </c>
      <c r="D89" s="8">
        <v>20240607</v>
      </c>
      <c r="E89" s="8">
        <v>20240805</v>
      </c>
      <c r="F89" s="8">
        <v>60</v>
      </c>
      <c r="G89" s="9">
        <v>0</v>
      </c>
      <c r="H89" s="9">
        <v>0</v>
      </c>
      <c r="I89" s="9">
        <v>0</v>
      </c>
      <c r="J89" s="9">
        <v>0</v>
      </c>
      <c r="K89" s="9">
        <v>151070</v>
      </c>
      <c r="L89" s="9">
        <v>151070</v>
      </c>
      <c r="M89" s="7"/>
    </row>
    <row r="90" spans="1:13" x14ac:dyDescent="0.35">
      <c r="A90" s="7"/>
      <c r="B90" s="8" t="s">
        <v>14</v>
      </c>
      <c r="C90" s="8">
        <v>127244</v>
      </c>
      <c r="D90" s="8">
        <v>20240607</v>
      </c>
      <c r="E90" s="8">
        <v>20240805</v>
      </c>
      <c r="F90" s="8">
        <v>60</v>
      </c>
      <c r="G90" s="9">
        <v>0</v>
      </c>
      <c r="H90" s="9">
        <v>0</v>
      </c>
      <c r="I90" s="9">
        <v>0</v>
      </c>
      <c r="J90" s="9">
        <v>0</v>
      </c>
      <c r="K90" s="9">
        <v>1909589</v>
      </c>
      <c r="L90" s="9">
        <v>1909589</v>
      </c>
      <c r="M90" s="7"/>
    </row>
    <row r="91" spans="1:13" x14ac:dyDescent="0.35">
      <c r="A91" s="7"/>
      <c r="B91" s="8" t="s">
        <v>14</v>
      </c>
      <c r="C91" s="8">
        <v>127246</v>
      </c>
      <c r="D91" s="8">
        <v>20240607</v>
      </c>
      <c r="E91" s="8">
        <v>20240805</v>
      </c>
      <c r="F91" s="8">
        <v>60</v>
      </c>
      <c r="G91" s="9">
        <v>0</v>
      </c>
      <c r="H91" s="9">
        <v>0</v>
      </c>
      <c r="I91" s="9">
        <v>0</v>
      </c>
      <c r="J91" s="9">
        <v>0</v>
      </c>
      <c r="K91" s="9">
        <v>3237081</v>
      </c>
      <c r="L91" s="9">
        <v>3237081</v>
      </c>
      <c r="M91" s="7"/>
    </row>
    <row r="92" spans="1:13" x14ac:dyDescent="0.35">
      <c r="A92" s="7"/>
      <c r="B92" s="8" t="s">
        <v>15</v>
      </c>
      <c r="C92" s="8">
        <v>129121</v>
      </c>
      <c r="D92" s="8">
        <v>20240705</v>
      </c>
      <c r="E92" s="8">
        <v>20240902</v>
      </c>
      <c r="F92" s="8">
        <v>60</v>
      </c>
      <c r="G92" s="9">
        <v>0</v>
      </c>
      <c r="H92" s="9">
        <v>0</v>
      </c>
      <c r="I92" s="9">
        <v>0</v>
      </c>
      <c r="J92" s="9">
        <v>140601</v>
      </c>
      <c r="K92" s="9">
        <v>0</v>
      </c>
      <c r="L92" s="9">
        <v>140601</v>
      </c>
      <c r="M92" s="7"/>
    </row>
    <row r="93" spans="1:13" x14ac:dyDescent="0.35">
      <c r="A93" s="7"/>
      <c r="B93" s="8" t="s">
        <v>15</v>
      </c>
      <c r="C93" s="8">
        <v>129125</v>
      </c>
      <c r="D93" s="8">
        <v>20240705</v>
      </c>
      <c r="E93" s="8">
        <v>20240902</v>
      </c>
      <c r="F93" s="8">
        <v>60</v>
      </c>
      <c r="G93" s="9">
        <v>0</v>
      </c>
      <c r="H93" s="9">
        <v>0</v>
      </c>
      <c r="I93" s="9">
        <v>0</v>
      </c>
      <c r="J93" s="9">
        <v>203063</v>
      </c>
      <c r="K93" s="9">
        <v>0</v>
      </c>
      <c r="L93" s="9">
        <v>203063</v>
      </c>
      <c r="M93" s="7"/>
    </row>
    <row r="94" spans="1:13" x14ac:dyDescent="0.35">
      <c r="A94" s="7"/>
      <c r="B94" s="8" t="s">
        <v>15</v>
      </c>
      <c r="C94" s="8">
        <v>129128</v>
      </c>
      <c r="D94" s="8">
        <v>20240705</v>
      </c>
      <c r="E94" s="8">
        <v>20240902</v>
      </c>
      <c r="F94" s="8">
        <v>60</v>
      </c>
      <c r="G94" s="9">
        <v>0</v>
      </c>
      <c r="H94" s="9">
        <v>0</v>
      </c>
      <c r="I94" s="9">
        <v>0</v>
      </c>
      <c r="J94" s="9">
        <v>76227</v>
      </c>
      <c r="K94" s="9">
        <v>0</v>
      </c>
      <c r="L94" s="9">
        <v>76227</v>
      </c>
      <c r="M94" s="7"/>
    </row>
    <row r="95" spans="1:13" x14ac:dyDescent="0.35">
      <c r="A95" s="7"/>
      <c r="B95" s="8" t="s">
        <v>15</v>
      </c>
      <c r="C95" s="8">
        <v>129129</v>
      </c>
      <c r="D95" s="8">
        <v>20240705</v>
      </c>
      <c r="E95" s="8">
        <v>20240902</v>
      </c>
      <c r="F95" s="8">
        <v>60</v>
      </c>
      <c r="G95" s="9">
        <v>0</v>
      </c>
      <c r="H95" s="9">
        <v>0</v>
      </c>
      <c r="I95" s="9">
        <v>0</v>
      </c>
      <c r="J95" s="9">
        <v>467286</v>
      </c>
      <c r="K95" s="9">
        <v>0</v>
      </c>
      <c r="L95" s="9">
        <v>467286</v>
      </c>
      <c r="M95" s="7"/>
    </row>
    <row r="96" spans="1:13" x14ac:dyDescent="0.35">
      <c r="A96" s="7"/>
      <c r="B96" s="8" t="s">
        <v>14</v>
      </c>
      <c r="C96" s="8">
        <v>129130</v>
      </c>
      <c r="D96" s="8">
        <v>20240705</v>
      </c>
      <c r="E96" s="8">
        <v>20240902</v>
      </c>
      <c r="F96" s="8">
        <v>60</v>
      </c>
      <c r="G96" s="9">
        <v>0</v>
      </c>
      <c r="H96" s="9">
        <v>0</v>
      </c>
      <c r="I96" s="9">
        <v>0</v>
      </c>
      <c r="J96" s="9">
        <v>2490062</v>
      </c>
      <c r="K96" s="9">
        <v>0</v>
      </c>
      <c r="L96" s="9">
        <v>2490062</v>
      </c>
      <c r="M96" s="7"/>
    </row>
    <row r="97" spans="1:13" x14ac:dyDescent="0.35">
      <c r="A97" s="7"/>
      <c r="B97" s="8" t="s">
        <v>14</v>
      </c>
      <c r="C97" s="8">
        <v>129131</v>
      </c>
      <c r="D97" s="8">
        <v>20240705</v>
      </c>
      <c r="E97" s="8">
        <v>20240902</v>
      </c>
      <c r="F97" s="8">
        <v>60</v>
      </c>
      <c r="G97" s="9">
        <v>0</v>
      </c>
      <c r="H97" s="9">
        <v>0</v>
      </c>
      <c r="I97" s="9">
        <v>0</v>
      </c>
      <c r="J97" s="9">
        <v>1660512</v>
      </c>
      <c r="K97" s="9">
        <v>0</v>
      </c>
      <c r="L97" s="9">
        <v>1660512</v>
      </c>
      <c r="M97" s="7"/>
    </row>
    <row r="98" spans="1:13" x14ac:dyDescent="0.35">
      <c r="A98" s="7"/>
      <c r="B98" s="8" t="s">
        <v>15</v>
      </c>
      <c r="C98" s="8">
        <v>131189</v>
      </c>
      <c r="D98" s="8">
        <v>20240807</v>
      </c>
      <c r="E98" s="8">
        <v>20241005</v>
      </c>
      <c r="F98" s="8">
        <v>60</v>
      </c>
      <c r="G98" s="9">
        <v>0</v>
      </c>
      <c r="H98" s="9">
        <v>0</v>
      </c>
      <c r="I98" s="9">
        <v>0</v>
      </c>
      <c r="J98" s="9">
        <v>203064</v>
      </c>
      <c r="K98" s="9">
        <v>0</v>
      </c>
      <c r="L98" s="9">
        <v>203064</v>
      </c>
      <c r="M98" s="7"/>
    </row>
    <row r="99" spans="1:13" x14ac:dyDescent="0.35">
      <c r="A99" s="7"/>
      <c r="B99" s="8" t="s">
        <v>15</v>
      </c>
      <c r="C99" s="8">
        <v>131195</v>
      </c>
      <c r="D99" s="8">
        <v>20240807</v>
      </c>
      <c r="E99" s="8">
        <v>20241005</v>
      </c>
      <c r="F99" s="8">
        <v>60</v>
      </c>
      <c r="G99" s="9">
        <v>0</v>
      </c>
      <c r="H99" s="9">
        <v>0</v>
      </c>
      <c r="I99" s="9">
        <v>0</v>
      </c>
      <c r="J99" s="9">
        <v>481396</v>
      </c>
      <c r="K99" s="9">
        <v>0</v>
      </c>
      <c r="L99" s="9">
        <v>481396</v>
      </c>
      <c r="M99" s="7"/>
    </row>
    <row r="100" spans="1:13" x14ac:dyDescent="0.35">
      <c r="A100" s="7"/>
      <c r="B100" s="8" t="s">
        <v>14</v>
      </c>
      <c r="C100" s="8">
        <v>131196</v>
      </c>
      <c r="D100" s="8">
        <v>20240807</v>
      </c>
      <c r="E100" s="8">
        <v>20241005</v>
      </c>
      <c r="F100" s="8">
        <v>60</v>
      </c>
      <c r="G100" s="9">
        <v>0</v>
      </c>
      <c r="H100" s="9">
        <v>0</v>
      </c>
      <c r="I100" s="9">
        <v>0</v>
      </c>
      <c r="J100" s="9">
        <v>9841742</v>
      </c>
      <c r="K100" s="9">
        <v>0</v>
      </c>
      <c r="L100" s="9">
        <v>9841742</v>
      </c>
      <c r="M100" s="7"/>
    </row>
    <row r="101" spans="1:13" x14ac:dyDescent="0.35">
      <c r="A101" s="7"/>
      <c r="B101" s="8" t="s">
        <v>15</v>
      </c>
      <c r="C101" s="8">
        <v>131197</v>
      </c>
      <c r="D101" s="8">
        <v>20240807</v>
      </c>
      <c r="E101" s="8">
        <v>20241005</v>
      </c>
      <c r="F101" s="8">
        <v>60</v>
      </c>
      <c r="G101" s="9">
        <v>0</v>
      </c>
      <c r="H101" s="9">
        <v>0</v>
      </c>
      <c r="I101" s="9">
        <v>0</v>
      </c>
      <c r="J101" s="9">
        <v>76227</v>
      </c>
      <c r="K101" s="9">
        <v>0</v>
      </c>
      <c r="L101" s="9">
        <v>76227</v>
      </c>
      <c r="M101" s="7"/>
    </row>
    <row r="102" spans="1:13" x14ac:dyDescent="0.35">
      <c r="A102" s="7"/>
      <c r="B102" s="8" t="s">
        <v>15</v>
      </c>
      <c r="C102" s="8">
        <v>131293</v>
      </c>
      <c r="D102" s="8">
        <v>20240808</v>
      </c>
      <c r="E102" s="8">
        <v>20241006</v>
      </c>
      <c r="F102" s="8">
        <v>60</v>
      </c>
      <c r="G102" s="9">
        <v>0</v>
      </c>
      <c r="H102" s="9">
        <v>0</v>
      </c>
      <c r="I102" s="9">
        <v>0</v>
      </c>
      <c r="J102" s="9">
        <v>78768</v>
      </c>
      <c r="K102" s="9">
        <v>0</v>
      </c>
      <c r="L102" s="9">
        <v>78768</v>
      </c>
      <c r="M102" s="7"/>
    </row>
    <row r="103" spans="1:13" x14ac:dyDescent="0.35">
      <c r="A103" s="7"/>
      <c r="B103" s="8" t="s">
        <v>15</v>
      </c>
      <c r="C103" s="8">
        <v>131863</v>
      </c>
      <c r="D103" s="8">
        <v>20240809</v>
      </c>
      <c r="E103" s="8">
        <v>20241007</v>
      </c>
      <c r="F103" s="8">
        <v>60</v>
      </c>
      <c r="G103" s="9">
        <v>0</v>
      </c>
      <c r="H103" s="9">
        <v>0</v>
      </c>
      <c r="I103" s="9">
        <v>0</v>
      </c>
      <c r="J103" s="9">
        <v>203064</v>
      </c>
      <c r="K103" s="9">
        <v>0</v>
      </c>
      <c r="L103" s="9">
        <v>203064</v>
      </c>
      <c r="M103" s="7"/>
    </row>
    <row r="104" spans="1:13" x14ac:dyDescent="0.35">
      <c r="A104" s="7"/>
      <c r="B104" s="8" t="s">
        <v>15</v>
      </c>
      <c r="C104" s="8">
        <v>133430</v>
      </c>
      <c r="D104" s="8">
        <v>20240905</v>
      </c>
      <c r="E104" s="8">
        <v>20241103</v>
      </c>
      <c r="F104" s="8">
        <v>60</v>
      </c>
      <c r="G104" s="9">
        <v>0</v>
      </c>
      <c r="H104" s="9">
        <v>0</v>
      </c>
      <c r="I104" s="9">
        <v>0</v>
      </c>
      <c r="J104" s="9">
        <v>304596</v>
      </c>
      <c r="K104" s="9">
        <v>0</v>
      </c>
      <c r="L104" s="9">
        <v>304596</v>
      </c>
      <c r="M104" s="7"/>
    </row>
    <row r="105" spans="1:13" x14ac:dyDescent="0.35">
      <c r="A105" s="7"/>
      <c r="B105" s="8" t="s">
        <v>15</v>
      </c>
      <c r="C105" s="8">
        <v>133434</v>
      </c>
      <c r="D105" s="8">
        <v>20240905</v>
      </c>
      <c r="E105" s="8">
        <v>20241103</v>
      </c>
      <c r="F105" s="8">
        <v>60</v>
      </c>
      <c r="G105" s="9">
        <v>0</v>
      </c>
      <c r="H105" s="9">
        <v>0</v>
      </c>
      <c r="I105" s="9">
        <v>0</v>
      </c>
      <c r="J105" s="9">
        <v>439345</v>
      </c>
      <c r="K105" s="9">
        <v>0</v>
      </c>
      <c r="L105" s="9">
        <v>439345</v>
      </c>
      <c r="M105" s="7"/>
    </row>
    <row r="106" spans="1:13" x14ac:dyDescent="0.35">
      <c r="A106" s="7"/>
      <c r="B106" s="8" t="s">
        <v>15</v>
      </c>
      <c r="C106" s="8">
        <v>133440</v>
      </c>
      <c r="D106" s="8">
        <v>20240905</v>
      </c>
      <c r="E106" s="8">
        <v>20241103</v>
      </c>
      <c r="F106" s="8">
        <v>60</v>
      </c>
      <c r="G106" s="9">
        <v>0</v>
      </c>
      <c r="H106" s="9">
        <v>0</v>
      </c>
      <c r="I106" s="9">
        <v>0</v>
      </c>
      <c r="J106" s="9">
        <v>101532</v>
      </c>
      <c r="K106" s="9">
        <v>0</v>
      </c>
      <c r="L106" s="9">
        <v>101532</v>
      </c>
      <c r="M106" s="7"/>
    </row>
    <row r="107" spans="1:13" x14ac:dyDescent="0.35">
      <c r="A107" s="7"/>
      <c r="B107" s="8" t="s">
        <v>14</v>
      </c>
      <c r="C107" s="8">
        <v>133442</v>
      </c>
      <c r="D107" s="8">
        <v>20240905</v>
      </c>
      <c r="E107" s="8">
        <v>20241103</v>
      </c>
      <c r="F107" s="8">
        <v>60</v>
      </c>
      <c r="G107" s="9">
        <v>0</v>
      </c>
      <c r="H107" s="9">
        <v>0</v>
      </c>
      <c r="I107" s="9">
        <v>0</v>
      </c>
      <c r="J107" s="9">
        <v>3610590</v>
      </c>
      <c r="K107" s="9">
        <v>0</v>
      </c>
      <c r="L107" s="9">
        <v>3610590</v>
      </c>
      <c r="M107" s="7"/>
    </row>
    <row r="108" spans="1:13" x14ac:dyDescent="0.35">
      <c r="A108" s="7"/>
      <c r="B108" s="8" t="s">
        <v>15</v>
      </c>
      <c r="C108" s="8">
        <v>135432</v>
      </c>
      <c r="D108" s="8">
        <v>20241007</v>
      </c>
      <c r="E108" s="8">
        <v>20241205</v>
      </c>
      <c r="F108" s="8">
        <v>60</v>
      </c>
      <c r="G108" s="9">
        <v>0</v>
      </c>
      <c r="H108" s="9">
        <v>0</v>
      </c>
      <c r="I108" s="9">
        <v>203064</v>
      </c>
      <c r="J108" s="9">
        <v>0</v>
      </c>
      <c r="K108" s="9">
        <v>0</v>
      </c>
      <c r="L108" s="9">
        <v>203064</v>
      </c>
      <c r="M108" s="7"/>
    </row>
    <row r="109" spans="1:13" x14ac:dyDescent="0.35">
      <c r="A109" s="7"/>
      <c r="B109" s="8" t="s">
        <v>15</v>
      </c>
      <c r="C109" s="8">
        <v>135571</v>
      </c>
      <c r="D109" s="8">
        <v>20241007</v>
      </c>
      <c r="E109" s="8">
        <v>20241205</v>
      </c>
      <c r="F109" s="8">
        <v>60</v>
      </c>
      <c r="G109" s="9">
        <v>0</v>
      </c>
      <c r="H109" s="9">
        <v>0</v>
      </c>
      <c r="I109" s="9">
        <v>590682</v>
      </c>
      <c r="J109" s="9">
        <v>0</v>
      </c>
      <c r="K109" s="9">
        <v>0</v>
      </c>
      <c r="L109" s="9">
        <v>590682</v>
      </c>
      <c r="M109" s="7"/>
    </row>
    <row r="110" spans="1:13" x14ac:dyDescent="0.35">
      <c r="A110" s="7"/>
      <c r="B110" s="8" t="s">
        <v>14</v>
      </c>
      <c r="C110" s="8">
        <v>135577</v>
      </c>
      <c r="D110" s="8">
        <v>20241007</v>
      </c>
      <c r="E110" s="8">
        <v>20241205</v>
      </c>
      <c r="F110" s="8">
        <v>60</v>
      </c>
      <c r="G110" s="9">
        <v>0</v>
      </c>
      <c r="H110" s="9">
        <v>0</v>
      </c>
      <c r="I110" s="9">
        <v>3735094</v>
      </c>
      <c r="J110" s="9">
        <v>0</v>
      </c>
      <c r="K110" s="9">
        <v>0</v>
      </c>
      <c r="L110" s="9">
        <v>3735094</v>
      </c>
      <c r="M110" s="7"/>
    </row>
    <row r="111" spans="1:13" x14ac:dyDescent="0.35">
      <c r="A111" s="7"/>
      <c r="B111" s="8" t="s">
        <v>14</v>
      </c>
      <c r="C111" s="8">
        <v>137431</v>
      </c>
      <c r="D111" s="8">
        <v>20241029</v>
      </c>
      <c r="E111" s="8">
        <v>20241227</v>
      </c>
      <c r="F111" s="8">
        <v>60</v>
      </c>
      <c r="G111" s="9">
        <v>0</v>
      </c>
      <c r="H111" s="9">
        <v>0</v>
      </c>
      <c r="I111" s="9">
        <v>1918163</v>
      </c>
      <c r="J111" s="9">
        <v>0</v>
      </c>
      <c r="K111" s="9">
        <v>0</v>
      </c>
      <c r="L111" s="9">
        <v>1918163</v>
      </c>
      <c r="M111" s="7"/>
    </row>
    <row r="112" spans="1:13" x14ac:dyDescent="0.35">
      <c r="A112" s="7"/>
      <c r="B112" s="8" t="s">
        <v>14</v>
      </c>
      <c r="C112" s="8">
        <v>137436</v>
      </c>
      <c r="D112" s="8">
        <v>20241029</v>
      </c>
      <c r="E112" s="8">
        <v>20241227</v>
      </c>
      <c r="F112" s="8">
        <v>60</v>
      </c>
      <c r="G112" s="9">
        <v>0</v>
      </c>
      <c r="H112" s="9">
        <v>0</v>
      </c>
      <c r="I112" s="9">
        <v>46036</v>
      </c>
      <c r="J112" s="9">
        <v>0</v>
      </c>
      <c r="K112" s="9">
        <v>0</v>
      </c>
      <c r="L112" s="9">
        <v>46036</v>
      </c>
      <c r="M112" s="7"/>
    </row>
    <row r="113" spans="1:13" x14ac:dyDescent="0.35">
      <c r="A113" s="7"/>
      <c r="B113" s="8" t="s">
        <v>14</v>
      </c>
      <c r="C113" s="8">
        <v>137439</v>
      </c>
      <c r="D113" s="8">
        <v>20241029</v>
      </c>
      <c r="E113" s="8">
        <v>20241227</v>
      </c>
      <c r="F113" s="8">
        <v>60</v>
      </c>
      <c r="G113" s="9">
        <v>0</v>
      </c>
      <c r="H113" s="9">
        <v>0</v>
      </c>
      <c r="I113" s="9">
        <v>29365</v>
      </c>
      <c r="J113" s="9">
        <v>0</v>
      </c>
      <c r="K113" s="9">
        <v>0</v>
      </c>
      <c r="L113" s="9">
        <v>29365</v>
      </c>
      <c r="M113" s="7"/>
    </row>
    <row r="114" spans="1:13" x14ac:dyDescent="0.35">
      <c r="A114" s="7"/>
      <c r="B114" s="8" t="s">
        <v>14</v>
      </c>
      <c r="C114" s="8">
        <v>137780</v>
      </c>
      <c r="D114" s="8">
        <v>20241030</v>
      </c>
      <c r="E114" s="8">
        <v>20241228</v>
      </c>
      <c r="F114" s="8">
        <v>60</v>
      </c>
      <c r="G114" s="9">
        <v>0</v>
      </c>
      <c r="H114" s="9">
        <v>0</v>
      </c>
      <c r="I114" s="9">
        <v>92073</v>
      </c>
      <c r="J114" s="9">
        <v>0</v>
      </c>
      <c r="K114" s="9">
        <v>0</v>
      </c>
      <c r="L114" s="9">
        <v>92073</v>
      </c>
      <c r="M114" s="7"/>
    </row>
    <row r="115" spans="1:13" x14ac:dyDescent="0.35">
      <c r="A115" s="7"/>
      <c r="B115" s="8" t="s">
        <v>15</v>
      </c>
      <c r="C115" s="8">
        <v>138163</v>
      </c>
      <c r="D115" s="8">
        <v>20241106</v>
      </c>
      <c r="E115" s="8">
        <v>20250104</v>
      </c>
      <c r="F115" s="8">
        <v>60</v>
      </c>
      <c r="G115" s="9">
        <v>0</v>
      </c>
      <c r="H115" s="9">
        <v>253830</v>
      </c>
      <c r="I115" s="9">
        <v>0</v>
      </c>
      <c r="J115" s="9">
        <v>0</v>
      </c>
      <c r="K115" s="9">
        <v>0</v>
      </c>
      <c r="L115" s="9">
        <v>253830</v>
      </c>
      <c r="M115" s="7"/>
    </row>
    <row r="116" spans="1:13" x14ac:dyDescent="0.35">
      <c r="A116" s="7"/>
      <c r="B116" s="8" t="s">
        <v>15</v>
      </c>
      <c r="C116" s="8">
        <v>138165</v>
      </c>
      <c r="D116" s="8">
        <v>20241106</v>
      </c>
      <c r="E116" s="8">
        <v>20250104</v>
      </c>
      <c r="F116" s="8">
        <v>60</v>
      </c>
      <c r="G116" s="9">
        <v>0</v>
      </c>
      <c r="H116" s="9">
        <v>147670</v>
      </c>
      <c r="I116" s="9">
        <v>0</v>
      </c>
      <c r="J116" s="9">
        <v>0</v>
      </c>
      <c r="K116" s="9">
        <v>0</v>
      </c>
      <c r="L116" s="9">
        <v>147670</v>
      </c>
      <c r="M116" s="7"/>
    </row>
    <row r="117" spans="1:13" x14ac:dyDescent="0.35">
      <c r="A117" s="7"/>
      <c r="B117" s="8" t="s">
        <v>15</v>
      </c>
      <c r="C117" s="8">
        <v>138168</v>
      </c>
      <c r="D117" s="8">
        <v>20241106</v>
      </c>
      <c r="E117" s="8">
        <v>20250104</v>
      </c>
      <c r="F117" s="8">
        <v>60</v>
      </c>
      <c r="G117" s="9">
        <v>0</v>
      </c>
      <c r="H117" s="9">
        <v>152298</v>
      </c>
      <c r="I117" s="9">
        <v>0</v>
      </c>
      <c r="J117" s="9">
        <v>0</v>
      </c>
      <c r="K117" s="9">
        <v>0</v>
      </c>
      <c r="L117" s="9">
        <v>152298</v>
      </c>
      <c r="M117" s="7"/>
    </row>
    <row r="118" spans="1:13" x14ac:dyDescent="0.35">
      <c r="A118" s="7"/>
      <c r="B118" s="8" t="s">
        <v>15</v>
      </c>
      <c r="C118" s="8">
        <v>138169</v>
      </c>
      <c r="D118" s="8">
        <v>20241106</v>
      </c>
      <c r="E118" s="8">
        <v>20250104</v>
      </c>
      <c r="F118" s="8">
        <v>60</v>
      </c>
      <c r="G118" s="9">
        <v>0</v>
      </c>
      <c r="H118" s="9">
        <v>295341</v>
      </c>
      <c r="I118" s="9">
        <v>0</v>
      </c>
      <c r="J118" s="9">
        <v>0</v>
      </c>
      <c r="K118" s="9">
        <v>0</v>
      </c>
      <c r="L118" s="9">
        <v>295341</v>
      </c>
      <c r="M118" s="7"/>
    </row>
    <row r="119" spans="1:13" x14ac:dyDescent="0.35">
      <c r="A119" s="7"/>
      <c r="B119" s="8" t="s">
        <v>14</v>
      </c>
      <c r="C119" s="8">
        <v>138669</v>
      </c>
      <c r="D119" s="8">
        <v>20241109</v>
      </c>
      <c r="E119" s="8">
        <v>20250107</v>
      </c>
      <c r="F119" s="8">
        <v>60</v>
      </c>
      <c r="G119" s="9">
        <v>0</v>
      </c>
      <c r="H119" s="9">
        <v>3859597</v>
      </c>
      <c r="I119" s="9">
        <v>0</v>
      </c>
      <c r="J119" s="9">
        <v>0</v>
      </c>
      <c r="K119" s="9">
        <v>0</v>
      </c>
      <c r="L119" s="9">
        <v>3859597</v>
      </c>
      <c r="M119" s="7"/>
    </row>
    <row r="120" spans="1:13" x14ac:dyDescent="0.35">
      <c r="A120" s="7"/>
      <c r="B120" s="8" t="s">
        <v>14</v>
      </c>
      <c r="C120" s="8">
        <v>138670</v>
      </c>
      <c r="D120" s="8">
        <v>20241109</v>
      </c>
      <c r="E120" s="8">
        <v>20250107</v>
      </c>
      <c r="F120" s="8">
        <v>60</v>
      </c>
      <c r="G120" s="9">
        <v>0</v>
      </c>
      <c r="H120" s="9">
        <v>3859597</v>
      </c>
      <c r="I120" s="9">
        <v>0</v>
      </c>
      <c r="J120" s="9">
        <v>0</v>
      </c>
      <c r="K120" s="9">
        <v>0</v>
      </c>
      <c r="L120" s="9">
        <v>3859597</v>
      </c>
      <c r="M120" s="7"/>
    </row>
    <row r="121" spans="1:13" x14ac:dyDescent="0.35">
      <c r="A121" s="7"/>
      <c r="B121" s="8" t="s">
        <v>14</v>
      </c>
      <c r="C121" s="8">
        <v>138671</v>
      </c>
      <c r="D121" s="8">
        <v>20241109</v>
      </c>
      <c r="E121" s="8">
        <v>20250107</v>
      </c>
      <c r="F121" s="8">
        <v>60</v>
      </c>
      <c r="G121" s="9">
        <v>0</v>
      </c>
      <c r="H121" s="9">
        <v>1826563</v>
      </c>
      <c r="I121" s="9">
        <v>0</v>
      </c>
      <c r="J121" s="9">
        <v>0</v>
      </c>
      <c r="K121" s="9">
        <v>0</v>
      </c>
      <c r="L121" s="9">
        <v>1826563</v>
      </c>
      <c r="M121" s="7"/>
    </row>
    <row r="122" spans="1:13" x14ac:dyDescent="0.35">
      <c r="A122" s="7"/>
      <c r="B122" s="8" t="s">
        <v>15</v>
      </c>
      <c r="C122" s="8">
        <v>139099</v>
      </c>
      <c r="D122" s="8">
        <v>20241113</v>
      </c>
      <c r="E122" s="8">
        <v>20250111</v>
      </c>
      <c r="F122" s="8">
        <v>60</v>
      </c>
      <c r="G122" s="9">
        <v>0</v>
      </c>
      <c r="H122" s="9">
        <v>147670</v>
      </c>
      <c r="I122" s="9">
        <v>0</v>
      </c>
      <c r="J122" s="9">
        <v>0</v>
      </c>
      <c r="K122" s="9">
        <v>0</v>
      </c>
      <c r="L122" s="9">
        <v>147670</v>
      </c>
      <c r="M122" s="7"/>
    </row>
    <row r="123" spans="1:13" x14ac:dyDescent="0.35">
      <c r="A123" s="7"/>
      <c r="B123" s="8" t="s">
        <v>15</v>
      </c>
      <c r="C123" s="8">
        <v>139327</v>
      </c>
      <c r="D123" s="8">
        <v>20241115</v>
      </c>
      <c r="E123" s="8">
        <v>20250113</v>
      </c>
      <c r="F123" s="8">
        <v>60</v>
      </c>
      <c r="G123" s="9">
        <v>0</v>
      </c>
      <c r="H123" s="9">
        <v>664517</v>
      </c>
      <c r="I123" s="9">
        <v>0</v>
      </c>
      <c r="J123" s="9">
        <v>0</v>
      </c>
      <c r="K123" s="9">
        <v>0</v>
      </c>
      <c r="L123" s="9">
        <v>664517</v>
      </c>
      <c r="M123" s="7"/>
    </row>
    <row r="124" spans="1:13" x14ac:dyDescent="0.35">
      <c r="A124" s="7"/>
      <c r="B124" s="8" t="s">
        <v>14</v>
      </c>
      <c r="C124" s="8">
        <v>139967</v>
      </c>
      <c r="D124" s="8">
        <v>20241205</v>
      </c>
      <c r="E124" s="8">
        <v>20250202</v>
      </c>
      <c r="F124" s="8">
        <v>60</v>
      </c>
      <c r="G124" s="9">
        <v>0</v>
      </c>
      <c r="H124" s="9">
        <v>46036</v>
      </c>
      <c r="I124" s="9">
        <v>0</v>
      </c>
      <c r="J124" s="9">
        <v>0</v>
      </c>
      <c r="K124" s="9">
        <v>0</v>
      </c>
      <c r="L124" s="9">
        <v>46036</v>
      </c>
      <c r="M124" s="7"/>
    </row>
    <row r="125" spans="1:13" x14ac:dyDescent="0.35">
      <c r="A125" s="7"/>
      <c r="B125" s="8" t="s">
        <v>15</v>
      </c>
      <c r="C125" s="8">
        <v>139968</v>
      </c>
      <c r="D125" s="8">
        <v>20241205</v>
      </c>
      <c r="E125" s="8">
        <v>20250202</v>
      </c>
      <c r="F125" s="8">
        <v>60</v>
      </c>
      <c r="G125" s="9">
        <v>0</v>
      </c>
      <c r="H125" s="9">
        <v>110753</v>
      </c>
      <c r="I125" s="9">
        <v>0</v>
      </c>
      <c r="J125" s="9">
        <v>0</v>
      </c>
      <c r="K125" s="9">
        <v>0</v>
      </c>
      <c r="L125" s="9">
        <v>110753</v>
      </c>
      <c r="M125" s="7"/>
    </row>
    <row r="126" spans="1:13" x14ac:dyDescent="0.35">
      <c r="A126" s="7"/>
      <c r="B126" s="8" t="s">
        <v>14</v>
      </c>
      <c r="C126" s="8">
        <v>139969</v>
      </c>
      <c r="D126" s="8">
        <v>20241205</v>
      </c>
      <c r="E126" s="8">
        <v>20250202</v>
      </c>
      <c r="F126" s="8">
        <v>60</v>
      </c>
      <c r="G126" s="9">
        <v>0</v>
      </c>
      <c r="H126" s="9">
        <v>2477266</v>
      </c>
      <c r="I126" s="9">
        <v>0</v>
      </c>
      <c r="J126" s="9">
        <v>0</v>
      </c>
      <c r="K126" s="9">
        <v>0</v>
      </c>
      <c r="L126" s="9">
        <v>2477266</v>
      </c>
      <c r="M126" s="7"/>
    </row>
    <row r="127" spans="1:13" x14ac:dyDescent="0.35">
      <c r="A127" s="7"/>
      <c r="B127" s="8" t="s">
        <v>15</v>
      </c>
      <c r="C127" s="8">
        <v>139971</v>
      </c>
      <c r="D127" s="8">
        <v>20241205</v>
      </c>
      <c r="E127" s="8">
        <v>20250202</v>
      </c>
      <c r="F127" s="8">
        <v>60</v>
      </c>
      <c r="G127" s="9">
        <v>0</v>
      </c>
      <c r="H127" s="9">
        <v>203064</v>
      </c>
      <c r="I127" s="9">
        <v>0</v>
      </c>
      <c r="J127" s="9">
        <v>0</v>
      </c>
      <c r="K127" s="9">
        <v>0</v>
      </c>
      <c r="L127" s="9">
        <v>203064</v>
      </c>
      <c r="M127" s="7"/>
    </row>
    <row r="128" spans="1:13" x14ac:dyDescent="0.35">
      <c r="A128" s="7"/>
      <c r="B128" s="8" t="s">
        <v>15</v>
      </c>
      <c r="C128" s="8">
        <v>139972</v>
      </c>
      <c r="D128" s="8">
        <v>20241205</v>
      </c>
      <c r="E128" s="8">
        <v>20250202</v>
      </c>
      <c r="F128" s="8">
        <v>60</v>
      </c>
      <c r="G128" s="9">
        <v>0</v>
      </c>
      <c r="H128" s="9">
        <v>185516</v>
      </c>
      <c r="I128" s="9">
        <v>0</v>
      </c>
      <c r="J128" s="9">
        <v>0</v>
      </c>
      <c r="K128" s="9">
        <v>0</v>
      </c>
      <c r="L128" s="9">
        <v>185516</v>
      </c>
      <c r="M128" s="7"/>
    </row>
    <row r="129" spans="1:13" x14ac:dyDescent="0.35">
      <c r="A129" s="7"/>
      <c r="B129" s="8" t="s">
        <v>15</v>
      </c>
      <c r="C129" s="8">
        <v>139974</v>
      </c>
      <c r="D129" s="8">
        <v>20241205</v>
      </c>
      <c r="E129" s="8">
        <v>20250202</v>
      </c>
      <c r="F129" s="8">
        <v>60</v>
      </c>
      <c r="G129" s="9">
        <v>0</v>
      </c>
      <c r="H129" s="9">
        <v>101533</v>
      </c>
      <c r="I129" s="9">
        <v>0</v>
      </c>
      <c r="J129" s="9">
        <v>0</v>
      </c>
      <c r="K129" s="9">
        <v>0</v>
      </c>
      <c r="L129" s="9">
        <v>101533</v>
      </c>
      <c r="M129" s="7"/>
    </row>
    <row r="130" spans="1:13" x14ac:dyDescent="0.35">
      <c r="A130" s="7"/>
      <c r="B130" s="8" t="s">
        <v>14</v>
      </c>
      <c r="C130" s="8">
        <v>139996</v>
      </c>
      <c r="D130" s="8">
        <v>20241206</v>
      </c>
      <c r="E130" s="8">
        <v>20250203</v>
      </c>
      <c r="F130" s="8">
        <v>60</v>
      </c>
      <c r="G130" s="9">
        <v>0</v>
      </c>
      <c r="H130" s="9">
        <v>3735094</v>
      </c>
      <c r="I130" s="9">
        <v>0</v>
      </c>
      <c r="J130" s="9">
        <v>0</v>
      </c>
      <c r="K130" s="9">
        <v>0</v>
      </c>
      <c r="L130" s="9">
        <v>3735094</v>
      </c>
      <c r="M130" s="7"/>
    </row>
    <row r="131" spans="1:13" x14ac:dyDescent="0.35">
      <c r="A131" s="7"/>
      <c r="B131" s="8" t="s">
        <v>14</v>
      </c>
      <c r="C131" s="8">
        <v>140000</v>
      </c>
      <c r="D131" s="8">
        <v>20241206</v>
      </c>
      <c r="E131" s="8">
        <v>20250203</v>
      </c>
      <c r="F131" s="8">
        <v>60</v>
      </c>
      <c r="G131" s="9">
        <v>0</v>
      </c>
      <c r="H131" s="9">
        <v>7470187</v>
      </c>
      <c r="I131" s="9">
        <v>0</v>
      </c>
      <c r="J131" s="9">
        <v>0</v>
      </c>
      <c r="K131" s="9">
        <v>0</v>
      </c>
      <c r="L131" s="9">
        <v>7470187</v>
      </c>
      <c r="M131" s="7"/>
    </row>
    <row r="132" spans="1:13" x14ac:dyDescent="0.35">
      <c r="A132" s="7"/>
      <c r="B132" s="8" t="s">
        <v>15</v>
      </c>
      <c r="C132" s="8">
        <v>140003</v>
      </c>
      <c r="D132" s="8">
        <v>20241206</v>
      </c>
      <c r="E132" s="8">
        <v>20250203</v>
      </c>
      <c r="F132" s="8">
        <v>60</v>
      </c>
      <c r="G132" s="9">
        <v>0</v>
      </c>
      <c r="H132" s="9">
        <v>930692</v>
      </c>
      <c r="I132" s="9">
        <v>0</v>
      </c>
      <c r="J132" s="9">
        <v>0</v>
      </c>
      <c r="K132" s="9">
        <v>0</v>
      </c>
      <c r="L132" s="9">
        <v>930692</v>
      </c>
      <c r="M132" s="7"/>
    </row>
    <row r="133" spans="1:13" x14ac:dyDescent="0.35">
      <c r="A133" s="7"/>
      <c r="B133" s="8" t="s">
        <v>14</v>
      </c>
      <c r="C133" s="8">
        <v>140006</v>
      </c>
      <c r="D133" s="8">
        <v>20241206</v>
      </c>
      <c r="E133" s="8">
        <v>20250203</v>
      </c>
      <c r="F133" s="8">
        <v>60</v>
      </c>
      <c r="G133" s="9">
        <v>0</v>
      </c>
      <c r="H133" s="9">
        <v>1743538</v>
      </c>
      <c r="I133" s="9">
        <v>0</v>
      </c>
      <c r="J133" s="9">
        <v>0</v>
      </c>
      <c r="K133" s="9">
        <v>0</v>
      </c>
      <c r="L133" s="9">
        <v>1743538</v>
      </c>
      <c r="M133" s="7"/>
    </row>
    <row r="134" spans="1:13" x14ac:dyDescent="0.35">
      <c r="A134" s="7"/>
      <c r="B134" s="8" t="s">
        <v>14</v>
      </c>
      <c r="C134" s="8">
        <v>140008</v>
      </c>
      <c r="D134" s="8">
        <v>20241206</v>
      </c>
      <c r="E134" s="8">
        <v>20250203</v>
      </c>
      <c r="F134" s="8">
        <v>60</v>
      </c>
      <c r="G134" s="9">
        <v>0</v>
      </c>
      <c r="H134" s="9">
        <v>3735094</v>
      </c>
      <c r="I134" s="9">
        <v>0</v>
      </c>
      <c r="J134" s="9">
        <v>0</v>
      </c>
      <c r="K134" s="9">
        <v>0</v>
      </c>
      <c r="L134" s="9">
        <v>3735094</v>
      </c>
      <c r="M134" s="7"/>
    </row>
    <row r="135" spans="1:13" x14ac:dyDescent="0.35">
      <c r="A135" s="7"/>
      <c r="B135" s="8" t="s">
        <v>14</v>
      </c>
      <c r="C135" s="8">
        <v>142731</v>
      </c>
      <c r="D135" s="8">
        <v>20250108</v>
      </c>
      <c r="E135" s="8">
        <v>20250308</v>
      </c>
      <c r="F135" s="8">
        <v>60</v>
      </c>
      <c r="G135" s="9">
        <v>633812</v>
      </c>
      <c r="H135" s="9">
        <v>0</v>
      </c>
      <c r="I135" s="9">
        <v>0</v>
      </c>
      <c r="J135" s="9">
        <v>0</v>
      </c>
      <c r="K135" s="9">
        <v>0</v>
      </c>
      <c r="L135" s="9">
        <v>633812</v>
      </c>
      <c r="M135" s="7"/>
    </row>
    <row r="136" spans="1:13" x14ac:dyDescent="0.35">
      <c r="A136" s="7"/>
      <c r="B136" s="8" t="s">
        <v>14</v>
      </c>
      <c r="C136" s="8">
        <v>142732</v>
      </c>
      <c r="D136" s="8">
        <v>20250108</v>
      </c>
      <c r="E136" s="8">
        <v>20250308</v>
      </c>
      <c r="F136" s="8">
        <v>60</v>
      </c>
      <c r="G136" s="9">
        <v>499435</v>
      </c>
      <c r="H136" s="9">
        <v>0</v>
      </c>
      <c r="I136" s="9">
        <v>0</v>
      </c>
      <c r="J136" s="9">
        <v>0</v>
      </c>
      <c r="K136" s="9">
        <v>0</v>
      </c>
      <c r="L136" s="9">
        <v>499435</v>
      </c>
      <c r="M136" s="7"/>
    </row>
    <row r="137" spans="1:13" x14ac:dyDescent="0.35">
      <c r="A137" s="7"/>
      <c r="B137" s="8" t="s">
        <v>14</v>
      </c>
      <c r="C137" s="8">
        <v>142733</v>
      </c>
      <c r="D137" s="8">
        <v>20250108</v>
      </c>
      <c r="E137" s="8">
        <v>20250308</v>
      </c>
      <c r="F137" s="8">
        <v>60</v>
      </c>
      <c r="G137" s="9">
        <v>545202</v>
      </c>
      <c r="H137" s="9">
        <v>0</v>
      </c>
      <c r="I137" s="9">
        <v>0</v>
      </c>
      <c r="J137" s="9">
        <v>0</v>
      </c>
      <c r="K137" s="9">
        <v>0</v>
      </c>
      <c r="L137" s="9">
        <v>545202</v>
      </c>
      <c r="M137" s="7"/>
    </row>
    <row r="138" spans="1:13" x14ac:dyDescent="0.35">
      <c r="A138" s="7"/>
      <c r="B138" s="8" t="s">
        <v>14</v>
      </c>
      <c r="C138" s="8">
        <v>142734</v>
      </c>
      <c r="D138" s="8">
        <v>20250108</v>
      </c>
      <c r="E138" s="8">
        <v>20250308</v>
      </c>
      <c r="F138" s="8">
        <v>60</v>
      </c>
      <c r="G138" s="9">
        <v>364062</v>
      </c>
      <c r="H138" s="9">
        <v>0</v>
      </c>
      <c r="I138" s="9">
        <v>0</v>
      </c>
      <c r="J138" s="9">
        <v>0</v>
      </c>
      <c r="K138" s="9">
        <v>0</v>
      </c>
      <c r="L138" s="9">
        <v>364062</v>
      </c>
      <c r="M138" s="7"/>
    </row>
    <row r="139" spans="1:13" x14ac:dyDescent="0.35">
      <c r="A139" s="7"/>
      <c r="B139" s="8" t="s">
        <v>14</v>
      </c>
      <c r="C139" s="8">
        <v>142735</v>
      </c>
      <c r="D139" s="8">
        <v>20250108</v>
      </c>
      <c r="E139" s="8">
        <v>20250308</v>
      </c>
      <c r="F139" s="8">
        <v>60</v>
      </c>
      <c r="G139" s="9">
        <v>472933</v>
      </c>
      <c r="H139" s="9">
        <v>0</v>
      </c>
      <c r="I139" s="9">
        <v>0</v>
      </c>
      <c r="J139" s="9">
        <v>0</v>
      </c>
      <c r="K139" s="9">
        <v>0</v>
      </c>
      <c r="L139" s="9">
        <v>472933</v>
      </c>
      <c r="M139" s="7"/>
    </row>
    <row r="140" spans="1:13" x14ac:dyDescent="0.35">
      <c r="A140" s="7"/>
      <c r="B140" s="8" t="s">
        <v>14</v>
      </c>
      <c r="C140" s="8">
        <v>142736</v>
      </c>
      <c r="D140" s="8">
        <v>20250108</v>
      </c>
      <c r="E140" s="8">
        <v>20250308</v>
      </c>
      <c r="F140" s="8">
        <v>60</v>
      </c>
      <c r="G140" s="9">
        <v>2775757</v>
      </c>
      <c r="H140" s="9">
        <v>0</v>
      </c>
      <c r="I140" s="9">
        <v>0</v>
      </c>
      <c r="J140" s="9">
        <v>0</v>
      </c>
      <c r="K140" s="9">
        <v>0</v>
      </c>
      <c r="L140" s="9">
        <v>2775757</v>
      </c>
      <c r="M140" s="7"/>
    </row>
    <row r="141" spans="1:13" x14ac:dyDescent="0.35">
      <c r="A141" s="7"/>
      <c r="B141" s="8" t="s">
        <v>14</v>
      </c>
      <c r="C141" s="8">
        <v>142737</v>
      </c>
      <c r="D141" s="8">
        <v>20250108</v>
      </c>
      <c r="E141" s="8">
        <v>20250308</v>
      </c>
      <c r="F141" s="8">
        <v>60</v>
      </c>
      <c r="G141" s="9">
        <v>1627212</v>
      </c>
      <c r="H141" s="9">
        <v>0</v>
      </c>
      <c r="I141" s="9">
        <v>0</v>
      </c>
      <c r="J141" s="9">
        <v>0</v>
      </c>
      <c r="K141" s="9">
        <v>0</v>
      </c>
      <c r="L141" s="9">
        <v>1627212</v>
      </c>
      <c r="M141" s="7"/>
    </row>
    <row r="142" spans="1:13" x14ac:dyDescent="0.35">
      <c r="A142" s="7"/>
      <c r="B142" s="8" t="s">
        <v>14</v>
      </c>
      <c r="C142" s="8">
        <v>142738</v>
      </c>
      <c r="D142" s="8">
        <v>20250108</v>
      </c>
      <c r="E142" s="8">
        <v>20250308</v>
      </c>
      <c r="F142" s="8">
        <v>60</v>
      </c>
      <c r="G142" s="9">
        <v>302215</v>
      </c>
      <c r="H142" s="9">
        <v>0</v>
      </c>
      <c r="I142" s="9">
        <v>0</v>
      </c>
      <c r="J142" s="9">
        <v>0</v>
      </c>
      <c r="K142" s="9">
        <v>0</v>
      </c>
      <c r="L142" s="9">
        <v>302215</v>
      </c>
      <c r="M142" s="7"/>
    </row>
    <row r="143" spans="1:13" x14ac:dyDescent="0.35">
      <c r="A143" s="7"/>
      <c r="B143" s="8" t="s">
        <v>14</v>
      </c>
      <c r="C143" s="8">
        <v>142739</v>
      </c>
      <c r="D143" s="8">
        <v>20250108</v>
      </c>
      <c r="E143" s="8">
        <v>20250308</v>
      </c>
      <c r="F143" s="8">
        <v>60</v>
      </c>
      <c r="G143" s="9">
        <v>50766</v>
      </c>
      <c r="H143" s="9">
        <v>0</v>
      </c>
      <c r="I143" s="9">
        <v>0</v>
      </c>
      <c r="J143" s="9">
        <v>0</v>
      </c>
      <c r="K143" s="9">
        <v>0</v>
      </c>
      <c r="L143" s="9">
        <v>50766</v>
      </c>
      <c r="M143" s="7"/>
    </row>
    <row r="144" spans="1:13" x14ac:dyDescent="0.35">
      <c r="A144" s="7"/>
      <c r="B144" s="8" t="s">
        <v>14</v>
      </c>
      <c r="C144" s="8">
        <v>142740</v>
      </c>
      <c r="D144" s="8">
        <v>20250108</v>
      </c>
      <c r="E144" s="8">
        <v>20250308</v>
      </c>
      <c r="F144" s="8">
        <v>60</v>
      </c>
      <c r="G144" s="9">
        <v>169682</v>
      </c>
      <c r="H144" s="9">
        <v>0</v>
      </c>
      <c r="I144" s="9">
        <v>0</v>
      </c>
      <c r="J144" s="9">
        <v>0</v>
      </c>
      <c r="K144" s="9">
        <v>0</v>
      </c>
      <c r="L144" s="9">
        <v>169682</v>
      </c>
      <c r="M144" s="7"/>
    </row>
    <row r="145" spans="1:13" x14ac:dyDescent="0.35">
      <c r="A145" s="7"/>
      <c r="B145" s="8" t="s">
        <v>14</v>
      </c>
      <c r="C145" s="8">
        <v>142746</v>
      </c>
      <c r="D145" s="8">
        <v>20250108</v>
      </c>
      <c r="E145" s="8">
        <v>20250308</v>
      </c>
      <c r="F145" s="8">
        <v>60</v>
      </c>
      <c r="G145" s="9">
        <v>3859597</v>
      </c>
      <c r="H145" s="9">
        <v>0</v>
      </c>
      <c r="I145" s="9">
        <v>0</v>
      </c>
      <c r="J145" s="9">
        <v>0</v>
      </c>
      <c r="K145" s="9">
        <v>0</v>
      </c>
      <c r="L145" s="9">
        <v>3859597</v>
      </c>
      <c r="M145" s="7"/>
    </row>
    <row r="146" spans="1:13" x14ac:dyDescent="0.35">
      <c r="A146" s="7"/>
      <c r="B146" s="8" t="s">
        <v>14</v>
      </c>
      <c r="C146" s="8">
        <v>142747</v>
      </c>
      <c r="D146" s="8">
        <v>20250108</v>
      </c>
      <c r="E146" s="8">
        <v>20250308</v>
      </c>
      <c r="F146" s="8">
        <v>60</v>
      </c>
      <c r="G146" s="9">
        <v>10147658</v>
      </c>
      <c r="H146" s="9">
        <v>0</v>
      </c>
      <c r="I146" s="9">
        <v>0</v>
      </c>
      <c r="J146" s="9">
        <v>0</v>
      </c>
      <c r="K146" s="9">
        <v>0</v>
      </c>
      <c r="L146" s="9">
        <v>10147658</v>
      </c>
      <c r="M146" s="7"/>
    </row>
    <row r="147" spans="1:13" x14ac:dyDescent="0.35">
      <c r="A147" s="7"/>
      <c r="B147" s="8" t="s">
        <v>14</v>
      </c>
      <c r="C147" s="8">
        <v>142748</v>
      </c>
      <c r="D147" s="8">
        <v>20250108</v>
      </c>
      <c r="E147" s="8">
        <v>20250308</v>
      </c>
      <c r="F147" s="8">
        <v>60</v>
      </c>
      <c r="G147" s="9">
        <v>11969691</v>
      </c>
      <c r="H147" s="9">
        <v>0</v>
      </c>
      <c r="I147" s="9">
        <v>0</v>
      </c>
      <c r="J147" s="9">
        <v>0</v>
      </c>
      <c r="K147" s="9">
        <v>0</v>
      </c>
      <c r="L147" s="9">
        <v>11969691</v>
      </c>
      <c r="M147" s="7"/>
    </row>
    <row r="148" spans="1:13" x14ac:dyDescent="0.35">
      <c r="A148" s="7"/>
      <c r="B148" s="8" t="s">
        <v>14</v>
      </c>
      <c r="C148" s="8">
        <v>142749</v>
      </c>
      <c r="D148" s="8">
        <v>20250108</v>
      </c>
      <c r="E148" s="8">
        <v>20250308</v>
      </c>
      <c r="F148" s="8">
        <v>60</v>
      </c>
      <c r="G148" s="9">
        <v>3859597</v>
      </c>
      <c r="H148" s="9">
        <v>0</v>
      </c>
      <c r="I148" s="9">
        <v>0</v>
      </c>
      <c r="J148" s="9">
        <v>0</v>
      </c>
      <c r="K148" s="9">
        <v>0</v>
      </c>
      <c r="L148" s="9">
        <v>3859597</v>
      </c>
      <c r="M148" s="7"/>
    </row>
    <row r="149" spans="1:13" x14ac:dyDescent="0.35">
      <c r="A149" s="7"/>
      <c r="B149" s="8" t="s">
        <v>14</v>
      </c>
      <c r="C149" s="8">
        <v>142750</v>
      </c>
      <c r="D149" s="8">
        <v>20250108</v>
      </c>
      <c r="E149" s="8">
        <v>20250308</v>
      </c>
      <c r="F149" s="8">
        <v>60</v>
      </c>
      <c r="G149" s="9">
        <v>1826563</v>
      </c>
      <c r="H149" s="9">
        <v>0</v>
      </c>
      <c r="I149" s="9">
        <v>0</v>
      </c>
      <c r="J149" s="9">
        <v>0</v>
      </c>
      <c r="K149" s="9">
        <v>0</v>
      </c>
      <c r="L149" s="9">
        <v>1826563</v>
      </c>
      <c r="M149" s="7"/>
    </row>
    <row r="150" spans="1:13" x14ac:dyDescent="0.35">
      <c r="A150" s="7"/>
      <c r="B150" s="8" t="s">
        <v>14</v>
      </c>
      <c r="C150" s="8">
        <v>144703</v>
      </c>
      <c r="D150" s="8">
        <v>20250130</v>
      </c>
      <c r="E150" s="8">
        <v>20250330</v>
      </c>
      <c r="F150" s="8">
        <v>60</v>
      </c>
      <c r="G150" s="9">
        <v>848566</v>
      </c>
      <c r="H150" s="9">
        <v>0</v>
      </c>
      <c r="I150" s="9">
        <v>0</v>
      </c>
      <c r="J150" s="9">
        <v>0</v>
      </c>
      <c r="K150" s="9">
        <v>0</v>
      </c>
      <c r="L150" s="9">
        <v>848566</v>
      </c>
      <c r="M150" s="7"/>
    </row>
    <row r="151" spans="1:13" x14ac:dyDescent="0.35">
      <c r="A151" s="7"/>
      <c r="B151" s="8" t="s">
        <v>14</v>
      </c>
      <c r="C151" s="8">
        <v>144736</v>
      </c>
      <c r="D151" s="8">
        <v>20250131</v>
      </c>
      <c r="E151" s="8">
        <v>20250331</v>
      </c>
      <c r="F151" s="8">
        <v>60</v>
      </c>
      <c r="G151" s="9">
        <v>56240</v>
      </c>
      <c r="H151" s="9">
        <v>0</v>
      </c>
      <c r="I151" s="9">
        <v>0</v>
      </c>
      <c r="J151" s="9">
        <v>0</v>
      </c>
      <c r="K151" s="9">
        <v>0</v>
      </c>
      <c r="L151" s="9">
        <v>56240</v>
      </c>
      <c r="M151" s="7"/>
    </row>
    <row r="152" spans="1:13" x14ac:dyDescent="0.35">
      <c r="A152" s="7"/>
      <c r="B152" s="8" t="s">
        <v>14</v>
      </c>
      <c r="C152" s="8">
        <v>144871</v>
      </c>
      <c r="D152" s="8">
        <v>20250206</v>
      </c>
      <c r="E152" s="8">
        <v>20250406</v>
      </c>
      <c r="F152" s="8">
        <v>60</v>
      </c>
      <c r="G152" s="9">
        <v>238519</v>
      </c>
      <c r="H152" s="9">
        <v>0</v>
      </c>
      <c r="I152" s="9">
        <v>0</v>
      </c>
      <c r="J152" s="9">
        <v>0</v>
      </c>
      <c r="K152" s="9">
        <v>0</v>
      </c>
      <c r="L152" s="9">
        <v>238519</v>
      </c>
      <c r="M152" s="7"/>
    </row>
    <row r="153" spans="1:13" x14ac:dyDescent="0.35">
      <c r="A153" s="7"/>
      <c r="B153" s="8" t="s">
        <v>14</v>
      </c>
      <c r="C153" s="8">
        <v>144874</v>
      </c>
      <c r="D153" s="8">
        <v>20250206</v>
      </c>
      <c r="E153" s="8">
        <v>20250406</v>
      </c>
      <c r="F153" s="8">
        <v>60</v>
      </c>
      <c r="G153" s="9">
        <v>605444</v>
      </c>
      <c r="H153" s="9">
        <v>0</v>
      </c>
      <c r="I153" s="9">
        <v>0</v>
      </c>
      <c r="J153" s="9">
        <v>0</v>
      </c>
      <c r="K153" s="9">
        <v>0</v>
      </c>
      <c r="L153" s="9">
        <v>605444</v>
      </c>
      <c r="M153" s="7"/>
    </row>
    <row r="154" spans="1:13" x14ac:dyDescent="0.35">
      <c r="A154" s="7"/>
      <c r="B154" s="8" t="s">
        <v>14</v>
      </c>
      <c r="C154" s="8">
        <v>144883</v>
      </c>
      <c r="D154" s="8">
        <v>20250206</v>
      </c>
      <c r="E154" s="8">
        <v>20250406</v>
      </c>
      <c r="F154" s="8">
        <v>60</v>
      </c>
      <c r="G154" s="9">
        <v>152045</v>
      </c>
      <c r="H154" s="9">
        <v>0</v>
      </c>
      <c r="I154" s="9">
        <v>0</v>
      </c>
      <c r="J154" s="9">
        <v>0</v>
      </c>
      <c r="K154" s="9">
        <v>0</v>
      </c>
      <c r="L154" s="9">
        <v>152045</v>
      </c>
      <c r="M154" s="7"/>
    </row>
    <row r="155" spans="1:13" x14ac:dyDescent="0.35">
      <c r="A155" s="7"/>
      <c r="B155" s="8" t="s">
        <v>14</v>
      </c>
      <c r="C155" s="8">
        <v>144888</v>
      </c>
      <c r="D155" s="8">
        <v>20250206</v>
      </c>
      <c r="E155" s="8">
        <v>20250406</v>
      </c>
      <c r="F155" s="8">
        <v>60</v>
      </c>
      <c r="G155" s="9">
        <v>1636165</v>
      </c>
      <c r="H155" s="9">
        <v>0</v>
      </c>
      <c r="I155" s="9">
        <v>0</v>
      </c>
      <c r="J155" s="9">
        <v>0</v>
      </c>
      <c r="K155" s="9">
        <v>0</v>
      </c>
      <c r="L155" s="9">
        <v>1636165</v>
      </c>
      <c r="M155" s="7"/>
    </row>
    <row r="156" spans="1:13" x14ac:dyDescent="0.35">
      <c r="A156" s="7"/>
      <c r="B156" s="8" t="s">
        <v>14</v>
      </c>
      <c r="C156" s="8">
        <v>144890</v>
      </c>
      <c r="D156" s="8">
        <v>20250206</v>
      </c>
      <c r="E156" s="8">
        <v>20250406</v>
      </c>
      <c r="F156" s="8">
        <v>60</v>
      </c>
      <c r="G156" s="9">
        <v>364062</v>
      </c>
      <c r="H156" s="9">
        <v>0</v>
      </c>
      <c r="I156" s="9">
        <v>0</v>
      </c>
      <c r="J156" s="9">
        <v>0</v>
      </c>
      <c r="K156" s="9">
        <v>0</v>
      </c>
      <c r="L156" s="9">
        <v>364062</v>
      </c>
      <c r="M156" s="7"/>
    </row>
    <row r="157" spans="1:13" x14ac:dyDescent="0.35">
      <c r="A157" s="7"/>
      <c r="B157" s="8" t="s">
        <v>14</v>
      </c>
      <c r="C157" s="8">
        <v>144896</v>
      </c>
      <c r="D157" s="8">
        <v>20250206</v>
      </c>
      <c r="E157" s="8">
        <v>20250406</v>
      </c>
      <c r="F157" s="8">
        <v>60</v>
      </c>
      <c r="G157" s="9">
        <v>995637</v>
      </c>
      <c r="H157" s="9">
        <v>0</v>
      </c>
      <c r="I157" s="9">
        <v>0</v>
      </c>
      <c r="J157" s="9">
        <v>0</v>
      </c>
      <c r="K157" s="9">
        <v>0</v>
      </c>
      <c r="L157" s="9">
        <v>995637</v>
      </c>
      <c r="M157" s="7"/>
    </row>
    <row r="158" spans="1:13" x14ac:dyDescent="0.35">
      <c r="A158" s="7"/>
      <c r="B158" s="8" t="s">
        <v>14</v>
      </c>
      <c r="C158" s="8">
        <v>144902</v>
      </c>
      <c r="D158" s="8">
        <v>20250206</v>
      </c>
      <c r="E158" s="8">
        <v>20250406</v>
      </c>
      <c r="F158" s="8">
        <v>60</v>
      </c>
      <c r="G158" s="9">
        <v>576079</v>
      </c>
      <c r="H158" s="9">
        <v>0</v>
      </c>
      <c r="I158" s="9">
        <v>0</v>
      </c>
      <c r="J158" s="9">
        <v>0</v>
      </c>
      <c r="K158" s="9">
        <v>0</v>
      </c>
      <c r="L158" s="9">
        <v>576079</v>
      </c>
      <c r="M158" s="7"/>
    </row>
    <row r="159" spans="1:13" x14ac:dyDescent="0.35">
      <c r="A159" s="7"/>
      <c r="B159" s="8" t="s">
        <v>14</v>
      </c>
      <c r="C159" s="8">
        <v>144927</v>
      </c>
      <c r="D159" s="8">
        <v>20250206</v>
      </c>
      <c r="E159" s="8">
        <v>20250406</v>
      </c>
      <c r="F159" s="8">
        <v>60</v>
      </c>
      <c r="G159" s="9">
        <v>4711058</v>
      </c>
      <c r="H159" s="9">
        <v>0</v>
      </c>
      <c r="I159" s="9">
        <v>0</v>
      </c>
      <c r="J159" s="9">
        <v>0</v>
      </c>
      <c r="K159" s="9">
        <v>0</v>
      </c>
      <c r="L159" s="9">
        <v>4711058</v>
      </c>
      <c r="M159" s="7"/>
    </row>
    <row r="160" spans="1:13" x14ac:dyDescent="0.35">
      <c r="A160" s="7"/>
      <c r="B160" s="8" t="s">
        <v>14</v>
      </c>
      <c r="C160" s="8">
        <v>144931</v>
      </c>
      <c r="D160" s="8">
        <v>20250206</v>
      </c>
      <c r="E160" s="8">
        <v>20250406</v>
      </c>
      <c r="F160" s="8">
        <v>60</v>
      </c>
      <c r="G160" s="9">
        <v>1657334</v>
      </c>
      <c r="H160" s="9">
        <v>0</v>
      </c>
      <c r="I160" s="9">
        <v>0</v>
      </c>
      <c r="J160" s="9">
        <v>0</v>
      </c>
      <c r="K160" s="9">
        <v>0</v>
      </c>
      <c r="L160" s="9">
        <v>1657334</v>
      </c>
      <c r="M160" s="7"/>
    </row>
    <row r="161" spans="1:13" x14ac:dyDescent="0.35">
      <c r="A161" s="7"/>
      <c r="B161" s="8" t="s">
        <v>14</v>
      </c>
      <c r="C161" s="8">
        <v>145268</v>
      </c>
      <c r="D161" s="8">
        <v>20250210</v>
      </c>
      <c r="E161" s="8">
        <v>20250410</v>
      </c>
      <c r="F161" s="8">
        <v>60</v>
      </c>
      <c r="G161" s="9">
        <v>528800</v>
      </c>
      <c r="H161" s="9">
        <v>0</v>
      </c>
      <c r="I161" s="9">
        <v>0</v>
      </c>
      <c r="J161" s="9">
        <v>0</v>
      </c>
      <c r="K161" s="9">
        <v>0</v>
      </c>
      <c r="L161" s="9">
        <v>528800</v>
      </c>
      <c r="M161" s="7"/>
    </row>
    <row r="162" spans="1:13" x14ac:dyDescent="0.35">
      <c r="A162" s="7"/>
      <c r="B162" s="8" t="s">
        <v>14</v>
      </c>
      <c r="C162" s="8">
        <v>145949</v>
      </c>
      <c r="D162" s="8">
        <v>20250212</v>
      </c>
      <c r="E162" s="8">
        <v>20250412</v>
      </c>
      <c r="F162" s="8">
        <v>60</v>
      </c>
      <c r="G162" s="9">
        <v>10094654</v>
      </c>
      <c r="H162" s="9">
        <v>0</v>
      </c>
      <c r="I162" s="9">
        <v>0</v>
      </c>
      <c r="J162" s="9">
        <v>0</v>
      </c>
      <c r="K162" s="9">
        <v>0</v>
      </c>
      <c r="L162" s="9">
        <v>10094654</v>
      </c>
      <c r="M162" s="7"/>
    </row>
    <row r="163" spans="1:13" x14ac:dyDescent="0.35">
      <c r="A163" s="7"/>
      <c r="B163" s="8" t="s">
        <v>14</v>
      </c>
      <c r="C163" s="8">
        <v>145950</v>
      </c>
      <c r="D163" s="8">
        <v>20250212</v>
      </c>
      <c r="E163" s="8">
        <v>20250412</v>
      </c>
      <c r="F163" s="8">
        <v>60</v>
      </c>
      <c r="G163" s="9">
        <v>3859597</v>
      </c>
      <c r="H163" s="9">
        <v>0</v>
      </c>
      <c r="I163" s="9">
        <v>0</v>
      </c>
      <c r="J163" s="9">
        <v>0</v>
      </c>
      <c r="K163" s="9">
        <v>0</v>
      </c>
      <c r="L163" s="9">
        <v>3859597</v>
      </c>
      <c r="M163" s="7"/>
    </row>
    <row r="164" spans="1:13" x14ac:dyDescent="0.35">
      <c r="A164" s="7"/>
      <c r="B164" s="8" t="s">
        <v>14</v>
      </c>
      <c r="C164" s="8">
        <v>145952</v>
      </c>
      <c r="D164" s="8">
        <v>20250212</v>
      </c>
      <c r="E164" s="8">
        <v>20250412</v>
      </c>
      <c r="F164" s="8">
        <v>60</v>
      </c>
      <c r="G164" s="9">
        <v>7716429</v>
      </c>
      <c r="H164" s="9">
        <v>0</v>
      </c>
      <c r="I164" s="9">
        <v>0</v>
      </c>
      <c r="J164" s="9">
        <v>0</v>
      </c>
      <c r="K164" s="9">
        <v>0</v>
      </c>
      <c r="L164" s="9">
        <v>7716429</v>
      </c>
      <c r="M164" s="7"/>
    </row>
    <row r="165" spans="1:13" x14ac:dyDescent="0.35">
      <c r="A165" s="7"/>
      <c r="B165" s="8" t="s">
        <v>14</v>
      </c>
      <c r="C165" s="8">
        <v>145954</v>
      </c>
      <c r="D165" s="8">
        <v>20250212</v>
      </c>
      <c r="E165" s="8">
        <v>20250412</v>
      </c>
      <c r="F165" s="8">
        <v>60</v>
      </c>
      <c r="G165" s="9">
        <v>3859597</v>
      </c>
      <c r="H165" s="9">
        <v>0</v>
      </c>
      <c r="I165" s="9">
        <v>0</v>
      </c>
      <c r="J165" s="9">
        <v>0</v>
      </c>
      <c r="K165" s="9">
        <v>0</v>
      </c>
      <c r="L165" s="9">
        <v>3859597</v>
      </c>
      <c r="M165" s="7"/>
    </row>
    <row r="166" spans="1:13" x14ac:dyDescent="0.35">
      <c r="A166" s="7"/>
      <c r="B166" s="8" t="s">
        <v>14</v>
      </c>
      <c r="C166" s="8">
        <v>145955</v>
      </c>
      <c r="D166" s="8">
        <v>20250212</v>
      </c>
      <c r="E166" s="8">
        <v>20250412</v>
      </c>
      <c r="F166" s="8">
        <v>60</v>
      </c>
      <c r="G166" s="9">
        <v>2385528</v>
      </c>
      <c r="H166" s="9">
        <v>0</v>
      </c>
      <c r="I166" s="9">
        <v>0</v>
      </c>
      <c r="J166" s="9">
        <v>0</v>
      </c>
      <c r="K166" s="9">
        <v>0</v>
      </c>
      <c r="L166" s="9">
        <v>2385528</v>
      </c>
      <c r="M166" s="7"/>
    </row>
    <row r="167" spans="1:13" x14ac:dyDescent="0.35">
      <c r="A167" s="7"/>
      <c r="B167" s="8" t="s">
        <v>14</v>
      </c>
      <c r="C167" s="10">
        <v>44049</v>
      </c>
      <c r="D167" s="8">
        <v>20220826</v>
      </c>
      <c r="E167" s="8">
        <v>20221024</v>
      </c>
      <c r="F167" s="8">
        <v>60</v>
      </c>
      <c r="G167" s="9">
        <v>0</v>
      </c>
      <c r="H167" s="9">
        <v>0</v>
      </c>
      <c r="I167" s="9">
        <v>0</v>
      </c>
      <c r="J167" s="9">
        <v>0</v>
      </c>
      <c r="K167" s="9">
        <v>176400</v>
      </c>
      <c r="L167" s="9">
        <v>176400</v>
      </c>
      <c r="M167" s="7"/>
    </row>
    <row r="168" spans="1:13" x14ac:dyDescent="0.35">
      <c r="A168" s="7"/>
      <c r="B168" s="8" t="s">
        <v>14</v>
      </c>
      <c r="C168" s="10">
        <v>62173</v>
      </c>
      <c r="D168" s="8">
        <v>20221226</v>
      </c>
      <c r="E168" s="8">
        <v>20230223</v>
      </c>
      <c r="F168" s="8">
        <v>60</v>
      </c>
      <c r="G168" s="9">
        <v>0</v>
      </c>
      <c r="H168" s="9">
        <v>0</v>
      </c>
      <c r="I168" s="9">
        <v>0</v>
      </c>
      <c r="J168" s="9">
        <v>0</v>
      </c>
      <c r="K168" s="9">
        <v>191525</v>
      </c>
      <c r="L168" s="9">
        <v>191525</v>
      </c>
      <c r="M168" s="7"/>
    </row>
    <row r="169" spans="1:13" x14ac:dyDescent="0.35">
      <c r="A169" s="1"/>
      <c r="B169" s="1"/>
      <c r="C169" s="1"/>
      <c r="D169" s="1"/>
      <c r="E169" s="1"/>
      <c r="F169" s="11" t="s">
        <v>16</v>
      </c>
      <c r="G169" s="12">
        <v>79389936</v>
      </c>
      <c r="H169" s="12">
        <v>31945856</v>
      </c>
      <c r="I169" s="12">
        <v>6614477</v>
      </c>
      <c r="J169" s="12">
        <v>20378075</v>
      </c>
      <c r="K169" s="12">
        <v>85487042</v>
      </c>
      <c r="L169" s="12">
        <v>223815386</v>
      </c>
      <c r="M169" s="1"/>
    </row>
    <row r="170" spans="1:13" x14ac:dyDescent="0.35">
      <c r="A170" s="1"/>
      <c r="B170" s="1"/>
      <c r="C170" s="1"/>
      <c r="D170" s="1"/>
      <c r="E170" s="1"/>
      <c r="F170" s="1"/>
      <c r="G170" s="1"/>
      <c r="H170" s="1"/>
      <c r="I170" s="1"/>
      <c r="J170" s="1"/>
      <c r="K170" s="1"/>
      <c r="L170" s="1"/>
      <c r="M170" s="1"/>
    </row>
    <row r="171" spans="1:13" x14ac:dyDescent="0.35">
      <c r="A171" s="1"/>
      <c r="B171" s="1"/>
      <c r="C171" s="1"/>
      <c r="D171" s="1"/>
      <c r="E171" s="1"/>
      <c r="F171" s="1"/>
      <c r="G171" s="1"/>
      <c r="H171" s="1"/>
      <c r="I171" s="1"/>
      <c r="J171" s="1"/>
      <c r="K171" s="1"/>
      <c r="L171" s="1"/>
      <c r="M171" s="1"/>
    </row>
    <row r="172" spans="1:13" x14ac:dyDescent="0.35">
      <c r="A172" s="1"/>
      <c r="B172" s="1"/>
      <c r="C172" s="1"/>
      <c r="D172" s="1"/>
      <c r="E172" s="1"/>
      <c r="F172" s="1"/>
      <c r="G172" s="1"/>
      <c r="H172" s="1"/>
      <c r="I172" s="1"/>
      <c r="J172" s="1"/>
      <c r="K172" s="1"/>
      <c r="L172" s="1"/>
      <c r="M172" s="1"/>
    </row>
    <row r="173" spans="1:13" x14ac:dyDescent="0.35">
      <c r="A173" s="1"/>
      <c r="B173" s="1"/>
      <c r="C173" s="1"/>
      <c r="D173" s="1"/>
      <c r="E173" s="1"/>
      <c r="F173" s="1"/>
      <c r="G173" s="1"/>
      <c r="H173" s="112" t="s">
        <v>2</v>
      </c>
      <c r="I173" s="113"/>
      <c r="J173" s="113"/>
      <c r="K173" s="113"/>
      <c r="L173" s="1"/>
      <c r="M173" s="1"/>
    </row>
    <row r="174" spans="1:13" x14ac:dyDescent="0.35">
      <c r="A174" s="1"/>
      <c r="B174" s="1"/>
      <c r="C174" s="1"/>
      <c r="D174" s="1"/>
      <c r="E174" s="1"/>
      <c r="F174" s="1"/>
      <c r="G174" s="6" t="s">
        <v>8</v>
      </c>
      <c r="H174" s="6" t="s">
        <v>9</v>
      </c>
      <c r="I174" s="6" t="s">
        <v>10</v>
      </c>
      <c r="J174" s="6" t="s">
        <v>11</v>
      </c>
      <c r="K174" s="6" t="s">
        <v>17</v>
      </c>
      <c r="L174" s="6" t="s">
        <v>13</v>
      </c>
      <c r="M174" s="1"/>
    </row>
    <row r="175" spans="1:13" x14ac:dyDescent="0.35">
      <c r="A175" s="1"/>
      <c r="B175" s="1"/>
      <c r="C175" s="1"/>
      <c r="D175" s="1"/>
      <c r="E175" s="1"/>
      <c r="F175" s="1"/>
      <c r="G175" s="13">
        <v>79389936</v>
      </c>
      <c r="H175" s="13">
        <v>31945856</v>
      </c>
      <c r="I175" s="13">
        <v>6614477</v>
      </c>
      <c r="J175" s="13">
        <v>20378075</v>
      </c>
      <c r="K175" s="13">
        <v>85487042</v>
      </c>
      <c r="L175" s="13">
        <v>223815386</v>
      </c>
      <c r="M175" s="1"/>
    </row>
  </sheetData>
  <mergeCells count="4">
    <mergeCell ref="B3:L3"/>
    <mergeCell ref="B4:L4"/>
    <mergeCell ref="H6:K6"/>
    <mergeCell ref="H173:K17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11"/>
  <sheetViews>
    <sheetView showGridLines="0" workbookViewId="0">
      <selection activeCell="B18" sqref="B18"/>
    </sheetView>
  </sheetViews>
  <sheetFormatPr baseColWidth="10" defaultColWidth="10.6328125" defaultRowHeight="10" x14ac:dyDescent="0.2"/>
  <cols>
    <col min="1" max="1" width="48.453125" style="14" bestFit="1" customWidth="1"/>
    <col min="2" max="2" width="8.81640625" style="14" bestFit="1" customWidth="1"/>
    <col min="3" max="3" width="9.81640625" style="14" bestFit="1" customWidth="1"/>
    <col min="4" max="9" width="10.6328125" style="14" bestFit="1" customWidth="1"/>
    <col min="10" max="10" width="11.453125" style="14" bestFit="1" customWidth="1"/>
    <col min="11" max="16384" width="10.6328125" style="14"/>
  </cols>
  <sheetData>
    <row r="3" spans="1:10" x14ac:dyDescent="0.2">
      <c r="A3" s="104" t="s">
        <v>472</v>
      </c>
      <c r="B3" s="104" t="s">
        <v>33</v>
      </c>
      <c r="C3" s="41"/>
      <c r="D3" s="41"/>
      <c r="E3" s="41"/>
      <c r="F3" s="41"/>
      <c r="G3" s="41"/>
      <c r="H3" s="41"/>
      <c r="I3" s="41"/>
      <c r="J3" s="41"/>
    </row>
    <row r="4" spans="1:10" s="107" customFormat="1" x14ac:dyDescent="0.35">
      <c r="A4" s="106" t="s">
        <v>473</v>
      </c>
      <c r="B4" s="101" t="s">
        <v>479</v>
      </c>
      <c r="C4" s="101" t="s">
        <v>481</v>
      </c>
      <c r="D4" s="101" t="s">
        <v>476</v>
      </c>
      <c r="E4" s="101" t="s">
        <v>475</v>
      </c>
      <c r="F4" s="101" t="s">
        <v>474</v>
      </c>
      <c r="G4" s="101" t="s">
        <v>478</v>
      </c>
      <c r="H4" s="101" t="s">
        <v>480</v>
      </c>
      <c r="I4" s="101" t="s">
        <v>477</v>
      </c>
      <c r="J4" s="101" t="s">
        <v>471</v>
      </c>
    </row>
    <row r="5" spans="1:10" x14ac:dyDescent="0.2">
      <c r="A5" s="41" t="s">
        <v>437</v>
      </c>
      <c r="B5" s="41"/>
      <c r="C5" s="105"/>
      <c r="D5" s="105"/>
      <c r="E5" s="105">
        <v>481396</v>
      </c>
      <c r="F5" s="105">
        <v>9074634</v>
      </c>
      <c r="G5" s="105"/>
      <c r="H5" s="105"/>
      <c r="I5" s="105"/>
      <c r="J5" s="105">
        <v>9556030</v>
      </c>
    </row>
    <row r="6" spans="1:10" x14ac:dyDescent="0.2">
      <c r="A6" s="41" t="s">
        <v>436</v>
      </c>
      <c r="B6" s="41"/>
      <c r="C6" s="105"/>
      <c r="D6" s="105">
        <v>2585208</v>
      </c>
      <c r="E6" s="105"/>
      <c r="F6" s="105">
        <v>14142105</v>
      </c>
      <c r="G6" s="105"/>
      <c r="H6" s="105"/>
      <c r="I6" s="105"/>
      <c r="J6" s="105">
        <v>16727313</v>
      </c>
    </row>
    <row r="7" spans="1:10" x14ac:dyDescent="0.2">
      <c r="A7" s="41" t="s">
        <v>425</v>
      </c>
      <c r="B7" s="41">
        <v>2683056</v>
      </c>
      <c r="C7" s="105"/>
      <c r="D7" s="105">
        <v>18940018</v>
      </c>
      <c r="E7" s="105">
        <v>2508775</v>
      </c>
      <c r="F7" s="105">
        <v>14464283</v>
      </c>
      <c r="G7" s="105">
        <v>1918163</v>
      </c>
      <c r="H7" s="105"/>
      <c r="I7" s="105">
        <v>7497364</v>
      </c>
      <c r="J7" s="105">
        <v>48011659</v>
      </c>
    </row>
    <row r="8" spans="1:10" x14ac:dyDescent="0.2">
      <c r="A8" s="41" t="s">
        <v>428</v>
      </c>
      <c r="B8" s="41"/>
      <c r="C8" s="105"/>
      <c r="D8" s="105">
        <v>30285836</v>
      </c>
      <c r="E8" s="105">
        <v>9977694</v>
      </c>
      <c r="F8" s="105">
        <v>22076176</v>
      </c>
      <c r="G8" s="105">
        <v>31325118</v>
      </c>
      <c r="H8" s="105">
        <v>10146649</v>
      </c>
      <c r="I8" s="105">
        <v>428829</v>
      </c>
      <c r="J8" s="105">
        <v>104240302</v>
      </c>
    </row>
    <row r="9" spans="1:10" x14ac:dyDescent="0.2">
      <c r="A9" s="41" t="s">
        <v>434</v>
      </c>
      <c r="B9" s="41"/>
      <c r="C9" s="105">
        <v>1657334</v>
      </c>
      <c r="D9" s="105">
        <v>19335520</v>
      </c>
      <c r="E9" s="105"/>
      <c r="F9" s="105"/>
      <c r="G9" s="105"/>
      <c r="H9" s="105"/>
      <c r="I9" s="105"/>
      <c r="J9" s="105">
        <v>20992854</v>
      </c>
    </row>
    <row r="10" spans="1:10" x14ac:dyDescent="0.2">
      <c r="A10" s="41" t="s">
        <v>433</v>
      </c>
      <c r="B10" s="41"/>
      <c r="C10" s="105">
        <v>4796619</v>
      </c>
      <c r="D10" s="105">
        <v>11053164</v>
      </c>
      <c r="E10" s="105"/>
      <c r="F10" s="105"/>
      <c r="G10" s="105">
        <v>3013885</v>
      </c>
      <c r="H10" s="105">
        <v>2562143</v>
      </c>
      <c r="I10" s="105">
        <v>2861417</v>
      </c>
      <c r="J10" s="105">
        <v>24287228</v>
      </c>
    </row>
    <row r="11" spans="1:10" x14ac:dyDescent="0.2">
      <c r="A11" s="41" t="s">
        <v>471</v>
      </c>
      <c r="B11" s="41">
        <v>2683056</v>
      </c>
      <c r="C11" s="105">
        <v>6453953</v>
      </c>
      <c r="D11" s="105">
        <v>82199746</v>
      </c>
      <c r="E11" s="105">
        <v>12967865</v>
      </c>
      <c r="F11" s="105">
        <v>59757198</v>
      </c>
      <c r="G11" s="105">
        <v>36257166</v>
      </c>
      <c r="H11" s="105">
        <v>12708792</v>
      </c>
      <c r="I11" s="105">
        <v>10787610</v>
      </c>
      <c r="J11" s="105">
        <v>223815386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N166"/>
  <sheetViews>
    <sheetView topLeftCell="AX1" zoomScale="106" zoomScaleNormal="106" workbookViewId="0">
      <selection activeCell="BD24" sqref="BD24"/>
    </sheetView>
  </sheetViews>
  <sheetFormatPr baseColWidth="10" defaultColWidth="20.26953125" defaultRowHeight="10" x14ac:dyDescent="0.2"/>
  <cols>
    <col min="1" max="1" width="8.1796875" style="14" bestFit="1" customWidth="1"/>
    <col min="2" max="2" width="14.453125" style="14" customWidth="1"/>
    <col min="3" max="3" width="9.08984375" style="14" customWidth="1"/>
    <col min="4" max="4" width="13.36328125" style="14" bestFit="1" customWidth="1"/>
    <col min="5" max="5" width="9.26953125" style="14" bestFit="1" customWidth="1"/>
    <col min="6" max="6" width="8.7265625" style="14" bestFit="1" customWidth="1"/>
    <col min="7" max="7" width="15.453125" style="14" bestFit="1" customWidth="1"/>
    <col min="8" max="8" width="11.453125" style="14" bestFit="1" customWidth="1"/>
    <col min="9" max="9" width="11.6328125" style="14" bestFit="1" customWidth="1"/>
    <col min="10" max="10" width="10.26953125" style="14" bestFit="1" customWidth="1"/>
    <col min="11" max="11" width="14.1796875" style="14" bestFit="1" customWidth="1"/>
    <col min="12" max="14" width="15.6328125" style="14" bestFit="1" customWidth="1"/>
    <col min="15" max="15" width="14.7265625" style="14" bestFit="1" customWidth="1"/>
    <col min="16" max="16" width="18.08984375" style="26" bestFit="1" customWidth="1"/>
    <col min="17" max="17" width="17.90625" style="14" customWidth="1"/>
    <col min="18" max="18" width="17.26953125" style="14" customWidth="1"/>
    <col min="19" max="19" width="14.36328125" style="14" customWidth="1"/>
    <col min="20" max="20" width="11" style="14" customWidth="1"/>
    <col min="21" max="21" width="11.26953125" style="14" customWidth="1"/>
    <col min="22" max="22" width="10.81640625" style="14" customWidth="1"/>
    <col min="23" max="23" width="11.7265625" style="14" customWidth="1"/>
    <col min="24" max="24" width="14.36328125" style="14" customWidth="1"/>
    <col min="25" max="25" width="9.6328125" style="14" customWidth="1"/>
    <col min="26" max="26" width="11.1796875" style="14" customWidth="1"/>
    <col min="27" max="27" width="9.81640625" style="14" customWidth="1"/>
    <col min="28" max="28" width="7.7265625" style="14" bestFit="1" customWidth="1"/>
    <col min="29" max="29" width="9.08984375" style="14" bestFit="1" customWidth="1"/>
    <col min="30" max="30" width="9.453125" style="14" bestFit="1" customWidth="1"/>
    <col min="31" max="66" width="12.6328125" style="14" customWidth="1"/>
    <col min="67" max="16384" width="20.26953125" style="14"/>
  </cols>
  <sheetData>
    <row r="1" spans="1:66" x14ac:dyDescent="0.2">
      <c r="A1" s="99">
        <v>45747</v>
      </c>
      <c r="P1" s="22">
        <f>+SUBTOTAL(9,P3:P26698)</f>
        <v>223815386</v>
      </c>
      <c r="Q1" s="20">
        <f>P1-SUM(AZ1:BH1)</f>
        <v>0</v>
      </c>
      <c r="R1" s="21"/>
      <c r="S1" s="22">
        <f>+SUBTOTAL(9,S3:S26698)</f>
        <v>99747572</v>
      </c>
      <c r="T1" s="23"/>
      <c r="U1" s="21"/>
      <c r="V1" s="21"/>
      <c r="W1" s="24"/>
      <c r="X1" s="21"/>
      <c r="Y1" s="24"/>
      <c r="Z1" s="24"/>
      <c r="AA1" s="24"/>
      <c r="AB1" s="24"/>
      <c r="AC1" s="21"/>
      <c r="AD1" s="21"/>
      <c r="AE1" s="22">
        <f t="shared" ref="AE1:AK1" si="0">+SUBTOTAL(9,AE3:AE26698)</f>
        <v>477526013</v>
      </c>
      <c r="AF1" s="22">
        <f>+SUBTOTAL(9,AF3:AF26698)</f>
        <v>322692741</v>
      </c>
      <c r="AG1" s="22">
        <f t="shared" si="0"/>
        <v>0</v>
      </c>
      <c r="AH1" s="22">
        <f t="shared" si="0"/>
        <v>49091.105000000003</v>
      </c>
      <c r="AI1" s="22">
        <f t="shared" si="0"/>
        <v>1410832</v>
      </c>
      <c r="AJ1" s="22">
        <f t="shared" si="0"/>
        <v>36560866</v>
      </c>
      <c r="AK1" s="22">
        <f t="shared" si="0"/>
        <v>53322</v>
      </c>
      <c r="AL1" s="22">
        <f>+SUBTOTAL(9,AL3:AL26698)</f>
        <v>46253677</v>
      </c>
      <c r="AM1" s="47"/>
      <c r="AN1" s="47"/>
      <c r="AO1" s="47"/>
      <c r="AP1" s="47"/>
      <c r="AQ1" s="22">
        <f t="shared" ref="AQ1:AS1" si="1">+SUBTOTAL(9,AQ3:AQ26698)</f>
        <v>5937048</v>
      </c>
      <c r="AR1" s="22">
        <f t="shared" si="1"/>
        <v>235653526</v>
      </c>
      <c r="AS1" s="22">
        <f t="shared" si="1"/>
        <v>80542789</v>
      </c>
      <c r="AT1" s="21"/>
      <c r="AU1" s="21"/>
      <c r="AV1" s="21"/>
      <c r="AW1" s="21"/>
      <c r="AX1" s="21"/>
      <c r="AY1" s="21"/>
      <c r="AZ1" s="25">
        <f>+SUBTOTAL(9,AZ3:AZ26698)</f>
        <v>22911840</v>
      </c>
      <c r="BA1" s="25">
        <f t="shared" ref="BA1:BI1" si="2">+SUBTOTAL(9,BA3:BA26698)</f>
        <v>48011659</v>
      </c>
      <c r="BB1" s="25">
        <f t="shared" si="2"/>
        <v>0</v>
      </c>
      <c r="BC1" s="25">
        <f t="shared" si="2"/>
        <v>0</v>
      </c>
      <c r="BD1" s="25">
        <f t="shared" si="2"/>
        <v>0</v>
      </c>
      <c r="BE1" s="25">
        <f t="shared" si="2"/>
        <v>35719189</v>
      </c>
      <c r="BF1" s="25">
        <f t="shared" si="2"/>
        <v>117172698</v>
      </c>
      <c r="BG1" s="25">
        <f t="shared" si="2"/>
        <v>0</v>
      </c>
      <c r="BH1" s="25">
        <f t="shared" si="2"/>
        <v>0</v>
      </c>
      <c r="BI1" s="25">
        <f t="shared" si="2"/>
        <v>264808359</v>
      </c>
      <c r="BJ1" s="26"/>
      <c r="BK1" s="26"/>
      <c r="BL1" s="26"/>
      <c r="BM1" s="26"/>
      <c r="BN1" s="27"/>
    </row>
    <row r="2" spans="1:66" ht="30" x14ac:dyDescent="0.2">
      <c r="A2" s="15" t="s">
        <v>18</v>
      </c>
      <c r="B2" s="15" t="s">
        <v>19</v>
      </c>
      <c r="C2" s="15" t="s">
        <v>3</v>
      </c>
      <c r="D2" s="16" t="s">
        <v>4</v>
      </c>
      <c r="E2" s="16" t="s">
        <v>67</v>
      </c>
      <c r="F2" s="16" t="s">
        <v>416</v>
      </c>
      <c r="G2" s="16" t="s">
        <v>68</v>
      </c>
      <c r="H2" s="16" t="s">
        <v>5</v>
      </c>
      <c r="I2" s="16" t="s">
        <v>6</v>
      </c>
      <c r="J2" s="16" t="s">
        <v>7</v>
      </c>
      <c r="K2" s="16" t="s">
        <v>8</v>
      </c>
      <c r="L2" s="16" t="s">
        <v>9</v>
      </c>
      <c r="M2" s="16" t="s">
        <v>10</v>
      </c>
      <c r="N2" s="16" t="s">
        <v>11</v>
      </c>
      <c r="O2" s="16" t="s">
        <v>12</v>
      </c>
      <c r="P2" s="42" t="s">
        <v>13</v>
      </c>
      <c r="Q2" s="28" t="s">
        <v>21</v>
      </c>
      <c r="R2" s="29" t="str">
        <f ca="1">+CONCATENATE("ESTADO EPS ",TEXT(TODAY(),"DD-MM-YYYY"))</f>
        <v>ESTADO EPS 11-04-2025</v>
      </c>
      <c r="S2" s="30" t="s">
        <v>22</v>
      </c>
      <c r="T2" s="31" t="s">
        <v>23</v>
      </c>
      <c r="U2" s="32" t="s">
        <v>24</v>
      </c>
      <c r="V2" s="32" t="s">
        <v>25</v>
      </c>
      <c r="W2" s="33" t="s">
        <v>26</v>
      </c>
      <c r="X2" s="34" t="s">
        <v>27</v>
      </c>
      <c r="Y2" s="35" t="s">
        <v>28</v>
      </c>
      <c r="Z2" s="35" t="s">
        <v>29</v>
      </c>
      <c r="AA2" s="35" t="s">
        <v>30</v>
      </c>
      <c r="AB2" s="35" t="s">
        <v>31</v>
      </c>
      <c r="AC2" s="34" t="s">
        <v>32</v>
      </c>
      <c r="AD2" s="34" t="s">
        <v>33</v>
      </c>
      <c r="AE2" s="36" t="s">
        <v>34</v>
      </c>
      <c r="AF2" s="36" t="s">
        <v>35</v>
      </c>
      <c r="AG2" s="36" t="s">
        <v>36</v>
      </c>
      <c r="AH2" s="36" t="s">
        <v>37</v>
      </c>
      <c r="AI2" s="36" t="s">
        <v>38</v>
      </c>
      <c r="AJ2" s="36" t="s">
        <v>39</v>
      </c>
      <c r="AK2" s="36" t="s">
        <v>40</v>
      </c>
      <c r="AL2" s="36" t="s">
        <v>41</v>
      </c>
      <c r="AM2" s="34" t="s">
        <v>42</v>
      </c>
      <c r="AN2" s="34" t="s">
        <v>43</v>
      </c>
      <c r="AO2" s="34" t="s">
        <v>44</v>
      </c>
      <c r="AP2" s="34" t="s">
        <v>45</v>
      </c>
      <c r="AQ2" s="36" t="s">
        <v>46</v>
      </c>
      <c r="AR2" s="36" t="s">
        <v>47</v>
      </c>
      <c r="AS2" s="37" t="s">
        <v>48</v>
      </c>
      <c r="AT2" s="38" t="s">
        <v>49</v>
      </c>
      <c r="AU2" s="38" t="s">
        <v>50</v>
      </c>
      <c r="AV2" s="38" t="s">
        <v>51</v>
      </c>
      <c r="AW2" s="38" t="s">
        <v>52</v>
      </c>
      <c r="AX2" s="38" t="s">
        <v>53</v>
      </c>
      <c r="AY2" s="38" t="s">
        <v>54</v>
      </c>
      <c r="AZ2" s="39" t="s">
        <v>55</v>
      </c>
      <c r="BA2" s="39" t="s">
        <v>56</v>
      </c>
      <c r="BB2" s="39" t="s">
        <v>57</v>
      </c>
      <c r="BC2" s="39" t="s">
        <v>40</v>
      </c>
      <c r="BD2" s="39" t="s">
        <v>58</v>
      </c>
      <c r="BE2" s="39" t="s">
        <v>39</v>
      </c>
      <c r="BF2" s="39" t="s">
        <v>59</v>
      </c>
      <c r="BG2" s="39" t="s">
        <v>60</v>
      </c>
      <c r="BH2" s="39" t="s">
        <v>61</v>
      </c>
      <c r="BI2" s="40" t="s">
        <v>435</v>
      </c>
      <c r="BJ2" s="40" t="s">
        <v>62</v>
      </c>
      <c r="BK2" s="40" t="s">
        <v>63</v>
      </c>
      <c r="BL2" s="40" t="s">
        <v>64</v>
      </c>
      <c r="BM2" s="40" t="s">
        <v>65</v>
      </c>
      <c r="BN2" s="40" t="s">
        <v>66</v>
      </c>
    </row>
    <row r="3" spans="1:66" x14ac:dyDescent="0.2">
      <c r="A3" s="18">
        <v>900169638</v>
      </c>
      <c r="B3" s="18" t="s">
        <v>20</v>
      </c>
      <c r="C3" s="18" t="s">
        <v>14</v>
      </c>
      <c r="D3" s="18">
        <v>142749</v>
      </c>
      <c r="E3" s="18" t="str">
        <f>+CONCATENATE(C3,D3)</f>
        <v>FE142749</v>
      </c>
      <c r="F3" s="18" t="s">
        <v>209</v>
      </c>
      <c r="G3" s="18" t="str">
        <f>+CONCATENATE(A3,"_",E3)</f>
        <v>900169638_FE142749</v>
      </c>
      <c r="H3" s="18">
        <v>20250108</v>
      </c>
      <c r="I3" s="18">
        <v>20250308</v>
      </c>
      <c r="J3" s="18">
        <v>60</v>
      </c>
      <c r="K3" s="19">
        <v>3859597</v>
      </c>
      <c r="L3" s="19">
        <v>0</v>
      </c>
      <c r="M3" s="19">
        <v>0</v>
      </c>
      <c r="N3" s="19">
        <v>0</v>
      </c>
      <c r="O3" s="19">
        <v>0</v>
      </c>
      <c r="P3" s="43">
        <v>3859597</v>
      </c>
      <c r="Q3" s="18" t="s">
        <v>428</v>
      </c>
      <c r="R3" s="41" t="s">
        <v>437</v>
      </c>
      <c r="S3" s="46">
        <v>0</v>
      </c>
      <c r="T3" s="41"/>
      <c r="U3" s="41"/>
      <c r="V3" s="41"/>
      <c r="W3" s="41"/>
      <c r="X3" s="41" t="s">
        <v>240</v>
      </c>
      <c r="Y3" s="45">
        <v>45665</v>
      </c>
      <c r="Z3" s="45">
        <v>45672</v>
      </c>
      <c r="AA3" s="45">
        <v>45682</v>
      </c>
      <c r="AB3" s="45"/>
      <c r="AC3" s="100">
        <f>+IF(OR(X3="Devuelta",AL3&lt;&gt;0),$A$1-AB3,IF(AND(AA3="",Z3=""),"No radicada",IF(AA3&lt;&gt;"",$A$1-AA3,$A$1-Z3)))</f>
        <v>65</v>
      </c>
      <c r="AD3" s="100" t="str">
        <f>+IF(AC3="No radicada","No radicada",IF(AC3&lt;1,"Corriente",IF(AC3&lt;=30,"0-30",IF(AND(AC3&lt;=60,AC3&gt;30),"31-60",IF(AND(AC3&lt;=90,AC3&gt;60),"61-90",IF(AND(AC3&lt;=180,AC3&gt;90),"91-180",IF(AND(AC3&lt;=360,AC3&gt;180),"181-360",IF(AC3&gt;360,"Más de 360"))))))))</f>
        <v>61-90</v>
      </c>
      <c r="AE3" s="46">
        <v>3938364</v>
      </c>
      <c r="AF3" s="46">
        <v>3938364</v>
      </c>
      <c r="AG3" s="46">
        <v>0</v>
      </c>
      <c r="AH3" s="46">
        <v>0</v>
      </c>
      <c r="AI3" s="46">
        <v>0</v>
      </c>
      <c r="AJ3" s="46">
        <v>0</v>
      </c>
      <c r="AK3" s="46">
        <v>0</v>
      </c>
      <c r="AL3" s="46">
        <v>0</v>
      </c>
      <c r="AM3" s="48"/>
      <c r="AN3" s="48"/>
      <c r="AO3" s="48"/>
      <c r="AP3" s="48" t="s">
        <v>251</v>
      </c>
      <c r="AQ3" s="46">
        <v>157535</v>
      </c>
      <c r="AR3" s="46">
        <v>3938364</v>
      </c>
      <c r="AS3" s="46">
        <v>0</v>
      </c>
      <c r="AT3" s="48"/>
      <c r="AU3" s="48"/>
      <c r="AV3" s="48"/>
      <c r="AW3" s="48" t="s">
        <v>237</v>
      </c>
      <c r="AX3" s="48"/>
      <c r="AY3" s="48" t="s">
        <v>238</v>
      </c>
      <c r="AZ3" s="102">
        <v>3859597</v>
      </c>
      <c r="BA3" s="103">
        <v>0</v>
      </c>
      <c r="BB3" s="103">
        <v>0</v>
      </c>
      <c r="BC3" s="103">
        <v>0</v>
      </c>
      <c r="BD3" s="103">
        <v>0</v>
      </c>
      <c r="BE3" s="103">
        <v>0</v>
      </c>
      <c r="BF3" s="103">
        <v>0</v>
      </c>
      <c r="BG3" s="103">
        <v>0</v>
      </c>
      <c r="BH3" s="103">
        <v>0</v>
      </c>
      <c r="BI3" s="46">
        <v>3780829</v>
      </c>
      <c r="BJ3" s="41"/>
      <c r="BK3" s="41">
        <v>4800067910</v>
      </c>
      <c r="BL3" s="45">
        <v>45735</v>
      </c>
      <c r="BM3" s="41" t="s">
        <v>424</v>
      </c>
      <c r="BN3" s="46">
        <v>3780829</v>
      </c>
    </row>
    <row r="4" spans="1:66" x14ac:dyDescent="0.2">
      <c r="A4" s="18">
        <v>900169638</v>
      </c>
      <c r="B4" s="18" t="s">
        <v>20</v>
      </c>
      <c r="C4" s="18" t="s">
        <v>14</v>
      </c>
      <c r="D4" s="18">
        <v>142736</v>
      </c>
      <c r="E4" s="18" t="str">
        <f>+CONCATENATE(C4,D4)</f>
        <v>FE142736</v>
      </c>
      <c r="F4" s="18" t="s">
        <v>201</v>
      </c>
      <c r="G4" s="18" t="str">
        <f>+CONCATENATE(A4,"_",E4)</f>
        <v>900169638_FE142736</v>
      </c>
      <c r="H4" s="18">
        <v>20250108</v>
      </c>
      <c r="I4" s="18">
        <v>20250308</v>
      </c>
      <c r="J4" s="18">
        <v>60</v>
      </c>
      <c r="K4" s="19">
        <v>2775757</v>
      </c>
      <c r="L4" s="19">
        <v>0</v>
      </c>
      <c r="M4" s="19">
        <v>0</v>
      </c>
      <c r="N4" s="19">
        <v>0</v>
      </c>
      <c r="O4" s="19">
        <v>0</v>
      </c>
      <c r="P4" s="43">
        <v>2775757</v>
      </c>
      <c r="Q4" s="18" t="s">
        <v>428</v>
      </c>
      <c r="R4" s="41" t="s">
        <v>437</v>
      </c>
      <c r="S4" s="46">
        <v>2307988</v>
      </c>
      <c r="T4" s="41">
        <v>4800067887</v>
      </c>
      <c r="U4" s="41"/>
      <c r="V4" s="41"/>
      <c r="W4" s="41"/>
      <c r="X4" s="41" t="s">
        <v>240</v>
      </c>
      <c r="Y4" s="45">
        <v>45665</v>
      </c>
      <c r="Z4" s="45">
        <v>45672</v>
      </c>
      <c r="AA4" s="45">
        <v>45685</v>
      </c>
      <c r="AB4" s="45"/>
      <c r="AC4" s="100">
        <f>+IF(OR(X4="Devuelta",AL4&lt;&gt;0),$A$1-AB4,IF(AND(AA4="",Z4=""),"No radicada",IF(AA4&lt;&gt;"",$A$1-AA4,$A$1-Z4)))</f>
        <v>62</v>
      </c>
      <c r="AD4" s="100" t="str">
        <f>+IF(AC4="No radicada","No radicada",IF(AC4&lt;1,"Corriente",IF(AC4&lt;=30,"0-30",IF(AND(AC4&lt;=60,AC4&gt;30),"31-60",IF(AND(AC4&lt;=90,AC4&gt;60),"61-90",IF(AND(AC4&lt;=180,AC4&gt;90),"91-180",IF(AND(AC4&lt;=360,AC4&gt;180),"181-360",IF(AC4&gt;360,"Más de 360"))))))))</f>
        <v>61-90</v>
      </c>
      <c r="AE4" s="46">
        <v>2832405</v>
      </c>
      <c r="AF4" s="46">
        <v>2832405</v>
      </c>
      <c r="AG4" s="46">
        <v>0</v>
      </c>
      <c r="AH4" s="46">
        <v>0</v>
      </c>
      <c r="AI4" s="46">
        <v>0</v>
      </c>
      <c r="AJ4" s="46">
        <v>0</v>
      </c>
      <c r="AK4" s="46">
        <v>0</v>
      </c>
      <c r="AL4" s="46">
        <v>0</v>
      </c>
      <c r="AM4" s="48"/>
      <c r="AN4" s="48"/>
      <c r="AO4" s="48"/>
      <c r="AP4" s="48" t="s">
        <v>251</v>
      </c>
      <c r="AQ4" s="46">
        <v>56649</v>
      </c>
      <c r="AR4" s="46">
        <v>2832405</v>
      </c>
      <c r="AS4" s="46">
        <v>0</v>
      </c>
      <c r="AT4" s="48"/>
      <c r="AU4" s="48"/>
      <c r="AV4" s="48"/>
      <c r="AW4" s="48" t="s">
        <v>237</v>
      </c>
      <c r="AX4" s="48"/>
      <c r="AY4" s="48" t="s">
        <v>238</v>
      </c>
      <c r="AZ4" s="102">
        <v>2775757</v>
      </c>
      <c r="BA4" s="103">
        <v>0</v>
      </c>
      <c r="BB4" s="103">
        <v>0</v>
      </c>
      <c r="BC4" s="103">
        <v>0</v>
      </c>
      <c r="BD4" s="103">
        <v>0</v>
      </c>
      <c r="BE4" s="103">
        <v>0</v>
      </c>
      <c r="BF4" s="103">
        <v>0</v>
      </c>
      <c r="BG4" s="103">
        <v>0</v>
      </c>
      <c r="BH4" s="103">
        <v>0</v>
      </c>
      <c r="BI4" s="46">
        <v>2775756</v>
      </c>
      <c r="BJ4" s="41"/>
      <c r="BK4" s="41">
        <v>4800067887</v>
      </c>
      <c r="BL4" s="45">
        <v>45734</v>
      </c>
      <c r="BM4" s="41" t="s">
        <v>421</v>
      </c>
      <c r="BN4" s="46">
        <v>15000000</v>
      </c>
    </row>
    <row r="5" spans="1:66" x14ac:dyDescent="0.2">
      <c r="A5" s="18">
        <v>900169638</v>
      </c>
      <c r="B5" s="18" t="s">
        <v>20</v>
      </c>
      <c r="C5" s="18" t="s">
        <v>14</v>
      </c>
      <c r="D5" s="18">
        <v>142731</v>
      </c>
      <c r="E5" s="18" t="str">
        <f>+CONCATENATE(C5,D5)</f>
        <v>FE142731</v>
      </c>
      <c r="F5" s="18" t="s">
        <v>196</v>
      </c>
      <c r="G5" s="18" t="str">
        <f>+CONCATENATE(A5,"_",E5)</f>
        <v>900169638_FE142731</v>
      </c>
      <c r="H5" s="18">
        <v>20250108</v>
      </c>
      <c r="I5" s="18">
        <v>20250308</v>
      </c>
      <c r="J5" s="18">
        <v>60</v>
      </c>
      <c r="K5" s="19">
        <v>633812</v>
      </c>
      <c r="L5" s="19">
        <v>0</v>
      </c>
      <c r="M5" s="19">
        <v>0</v>
      </c>
      <c r="N5" s="19">
        <v>0</v>
      </c>
      <c r="O5" s="19">
        <v>0</v>
      </c>
      <c r="P5" s="43">
        <v>633812</v>
      </c>
      <c r="Q5" s="18" t="s">
        <v>428</v>
      </c>
      <c r="R5" s="41" t="s">
        <v>437</v>
      </c>
      <c r="S5" s="46">
        <v>0</v>
      </c>
      <c r="T5" s="41"/>
      <c r="U5" s="41"/>
      <c r="V5" s="41"/>
      <c r="W5" s="41"/>
      <c r="X5" s="41" t="s">
        <v>240</v>
      </c>
      <c r="Y5" s="45">
        <v>45665</v>
      </c>
      <c r="Z5" s="45">
        <v>45672</v>
      </c>
      <c r="AA5" s="45">
        <v>45678</v>
      </c>
      <c r="AB5" s="45"/>
      <c r="AC5" s="100">
        <f>+IF(OR(X5="Devuelta",AL5&lt;&gt;0),$A$1-AB5,IF(AND(AA5="",Z5=""),"No radicada",IF(AA5&lt;&gt;"",$A$1-AA5,$A$1-Z5)))</f>
        <v>69</v>
      </c>
      <c r="AD5" s="100" t="str">
        <f>+IF(AC5="No radicada","No radicada",IF(AC5&lt;1,"Corriente",IF(AC5&lt;=30,"0-30",IF(AND(AC5&lt;=60,AC5&gt;30),"31-60",IF(AND(AC5&lt;=90,AC5&gt;60),"61-90",IF(AND(AC5&lt;=180,AC5&gt;90),"91-180",IF(AND(AC5&lt;=360,AC5&gt;180),"181-360",IF(AC5&gt;360,"Más de 360"))))))))</f>
        <v>61-90</v>
      </c>
      <c r="AE5" s="46">
        <v>646747</v>
      </c>
      <c r="AF5" s="46">
        <v>646747</v>
      </c>
      <c r="AG5" s="46">
        <v>0</v>
      </c>
      <c r="AH5" s="46">
        <v>0</v>
      </c>
      <c r="AI5" s="46">
        <v>0</v>
      </c>
      <c r="AJ5" s="46">
        <v>0</v>
      </c>
      <c r="AK5" s="46">
        <v>0</v>
      </c>
      <c r="AL5" s="46">
        <v>0</v>
      </c>
      <c r="AM5" s="48"/>
      <c r="AN5" s="48"/>
      <c r="AO5" s="48"/>
      <c r="AP5" s="48" t="s">
        <v>251</v>
      </c>
      <c r="AQ5" s="46">
        <v>12935</v>
      </c>
      <c r="AR5" s="46">
        <v>646747</v>
      </c>
      <c r="AS5" s="46">
        <v>0</v>
      </c>
      <c r="AT5" s="48"/>
      <c r="AU5" s="48"/>
      <c r="AV5" s="48"/>
      <c r="AW5" s="48" t="s">
        <v>237</v>
      </c>
      <c r="AX5" s="48"/>
      <c r="AY5" s="48" t="s">
        <v>238</v>
      </c>
      <c r="AZ5" s="102">
        <v>633812</v>
      </c>
      <c r="BA5" s="103">
        <v>0</v>
      </c>
      <c r="BB5" s="103">
        <v>0</v>
      </c>
      <c r="BC5" s="103">
        <v>0</v>
      </c>
      <c r="BD5" s="103">
        <v>0</v>
      </c>
      <c r="BE5" s="103">
        <v>0</v>
      </c>
      <c r="BF5" s="103">
        <v>0</v>
      </c>
      <c r="BG5" s="103">
        <v>0</v>
      </c>
      <c r="BH5" s="103">
        <v>0</v>
      </c>
      <c r="BI5" s="46">
        <v>633812</v>
      </c>
      <c r="BJ5" s="41"/>
      <c r="BK5" s="41">
        <v>4800067817</v>
      </c>
      <c r="BL5" s="45">
        <v>45728</v>
      </c>
      <c r="BM5" s="41" t="s">
        <v>423</v>
      </c>
      <c r="BN5" s="46">
        <v>1300089</v>
      </c>
    </row>
    <row r="6" spans="1:66" x14ac:dyDescent="0.2">
      <c r="A6" s="18">
        <v>900169638</v>
      </c>
      <c r="B6" s="18" t="s">
        <v>20</v>
      </c>
      <c r="C6" s="18" t="s">
        <v>14</v>
      </c>
      <c r="D6" s="18">
        <v>142732</v>
      </c>
      <c r="E6" s="18" t="str">
        <f>+CONCATENATE(C6,D6)</f>
        <v>FE142732</v>
      </c>
      <c r="F6" s="18" t="s">
        <v>197</v>
      </c>
      <c r="G6" s="18" t="str">
        <f>+CONCATENATE(A6,"_",E6)</f>
        <v>900169638_FE142732</v>
      </c>
      <c r="H6" s="18">
        <v>20250108</v>
      </c>
      <c r="I6" s="18">
        <v>20250308</v>
      </c>
      <c r="J6" s="18">
        <v>60</v>
      </c>
      <c r="K6" s="19">
        <v>499435</v>
      </c>
      <c r="L6" s="19">
        <v>0</v>
      </c>
      <c r="M6" s="19">
        <v>0</v>
      </c>
      <c r="N6" s="19">
        <v>0</v>
      </c>
      <c r="O6" s="19">
        <v>0</v>
      </c>
      <c r="P6" s="43">
        <v>499435</v>
      </c>
      <c r="Q6" s="18" t="s">
        <v>428</v>
      </c>
      <c r="R6" s="41" t="s">
        <v>437</v>
      </c>
      <c r="S6" s="46">
        <v>0</v>
      </c>
      <c r="T6" s="41"/>
      <c r="U6" s="41"/>
      <c r="V6" s="41"/>
      <c r="W6" s="41"/>
      <c r="X6" s="41" t="s">
        <v>240</v>
      </c>
      <c r="Y6" s="45">
        <v>45665</v>
      </c>
      <c r="Z6" s="45">
        <v>45672</v>
      </c>
      <c r="AA6" s="45">
        <v>45678</v>
      </c>
      <c r="AB6" s="45"/>
      <c r="AC6" s="100">
        <f>+IF(OR(X6="Devuelta",AL6&lt;&gt;0),$A$1-AB6,IF(AND(AA6="",Z6=""),"No radicada",IF(AA6&lt;&gt;"",$A$1-AA6,$A$1-Z6)))</f>
        <v>69</v>
      </c>
      <c r="AD6" s="100" t="str">
        <f>+IF(AC6="No radicada","No radicada",IF(AC6&lt;1,"Corriente",IF(AC6&lt;=30,"0-30",IF(AND(AC6&lt;=60,AC6&gt;30),"31-60",IF(AND(AC6&lt;=90,AC6&gt;60),"61-90",IF(AND(AC6&lt;=180,AC6&gt;90),"91-180",IF(AND(AC6&lt;=360,AC6&gt;180),"181-360",IF(AC6&gt;360,"Más de 360"))))))))</f>
        <v>61-90</v>
      </c>
      <c r="AE6" s="46">
        <v>509628</v>
      </c>
      <c r="AF6" s="46">
        <v>509628</v>
      </c>
      <c r="AG6" s="46">
        <v>0</v>
      </c>
      <c r="AH6" s="46">
        <v>0</v>
      </c>
      <c r="AI6" s="46">
        <v>0</v>
      </c>
      <c r="AJ6" s="46">
        <v>0</v>
      </c>
      <c r="AK6" s="46">
        <v>0</v>
      </c>
      <c r="AL6" s="46">
        <v>0</v>
      </c>
      <c r="AM6" s="48"/>
      <c r="AN6" s="48"/>
      <c r="AO6" s="48"/>
      <c r="AP6" s="48" t="s">
        <v>251</v>
      </c>
      <c r="AQ6" s="46">
        <v>10193</v>
      </c>
      <c r="AR6" s="46">
        <v>509628</v>
      </c>
      <c r="AS6" s="46">
        <v>0</v>
      </c>
      <c r="AT6" s="48"/>
      <c r="AU6" s="48"/>
      <c r="AV6" s="48"/>
      <c r="AW6" s="48" t="s">
        <v>237</v>
      </c>
      <c r="AX6" s="48"/>
      <c r="AY6" s="48" t="s">
        <v>238</v>
      </c>
      <c r="AZ6" s="102">
        <v>499435</v>
      </c>
      <c r="BA6" s="103">
        <v>0</v>
      </c>
      <c r="BB6" s="103">
        <v>0</v>
      </c>
      <c r="BC6" s="103">
        <v>0</v>
      </c>
      <c r="BD6" s="103">
        <v>0</v>
      </c>
      <c r="BE6" s="103">
        <v>0</v>
      </c>
      <c r="BF6" s="103">
        <v>0</v>
      </c>
      <c r="BG6" s="103">
        <v>0</v>
      </c>
      <c r="BH6" s="103">
        <v>0</v>
      </c>
      <c r="BI6" s="46">
        <v>499435</v>
      </c>
      <c r="BJ6" s="41"/>
      <c r="BK6" s="41">
        <v>4800067887</v>
      </c>
      <c r="BL6" s="45">
        <v>45734</v>
      </c>
      <c r="BM6" s="41" t="s">
        <v>421</v>
      </c>
      <c r="BN6" s="46">
        <v>15000000</v>
      </c>
    </row>
    <row r="7" spans="1:66" x14ac:dyDescent="0.2">
      <c r="A7" s="18">
        <v>900169638</v>
      </c>
      <c r="B7" s="18" t="s">
        <v>20</v>
      </c>
      <c r="C7" s="18" t="s">
        <v>14</v>
      </c>
      <c r="D7" s="18">
        <v>131195</v>
      </c>
      <c r="E7" s="18" t="str">
        <f>+CONCATENATE(C7,D7)</f>
        <v>FE131195</v>
      </c>
      <c r="F7" s="18" t="s">
        <v>160</v>
      </c>
      <c r="G7" s="18" t="str">
        <f>+CONCATENATE(A7,"_",E7)</f>
        <v>900169638_FE131195</v>
      </c>
      <c r="H7" s="18">
        <v>20240807</v>
      </c>
      <c r="I7" s="18">
        <v>20241005</v>
      </c>
      <c r="J7" s="18">
        <v>60</v>
      </c>
      <c r="K7" s="19">
        <v>0</v>
      </c>
      <c r="L7" s="19">
        <v>0</v>
      </c>
      <c r="M7" s="19">
        <v>0</v>
      </c>
      <c r="N7" s="19">
        <v>481396</v>
      </c>
      <c r="O7" s="19">
        <v>0</v>
      </c>
      <c r="P7" s="43">
        <v>481396</v>
      </c>
      <c r="Q7" s="18" t="s">
        <v>428</v>
      </c>
      <c r="R7" s="41" t="s">
        <v>437</v>
      </c>
      <c r="S7" s="46">
        <v>0</v>
      </c>
      <c r="T7" s="41"/>
      <c r="U7" s="41"/>
      <c r="V7" s="41"/>
      <c r="W7" s="41"/>
      <c r="X7" s="41" t="s">
        <v>240</v>
      </c>
      <c r="Y7" s="45">
        <v>45511</v>
      </c>
      <c r="Z7" s="45">
        <v>45691</v>
      </c>
      <c r="AA7" s="45">
        <v>45707</v>
      </c>
      <c r="AB7" s="45"/>
      <c r="AC7" s="100">
        <f>+IF(OR(X7="Devuelta",AL7&lt;&gt;0),$A$1-AB7,IF(AND(AA7="",Z7=""),"No radicada",IF(AA7&lt;&gt;"",$A$1-AA7,$A$1-Z7)))</f>
        <v>40</v>
      </c>
      <c r="AD7" s="100" t="str">
        <f>+IF(AC7="No radicada","No radicada",IF(AC7&lt;1,"Corriente",IF(AC7&lt;=30,"0-30",IF(AND(AC7&lt;=60,AC7&gt;30),"31-60",IF(AND(AC7&lt;=90,AC7&gt;60),"61-90",IF(AND(AC7&lt;=180,AC7&gt;90),"91-180",IF(AND(AC7&lt;=360,AC7&gt;180),"181-360",IF(AC7&gt;360,"Más de 360"))))))))</f>
        <v>31-60</v>
      </c>
      <c r="AE7" s="46">
        <v>652977</v>
      </c>
      <c r="AF7" s="46">
        <v>652977</v>
      </c>
      <c r="AG7" s="46">
        <v>0</v>
      </c>
      <c r="AH7" s="46">
        <v>0</v>
      </c>
      <c r="AI7" s="46">
        <v>161756</v>
      </c>
      <c r="AJ7" s="46">
        <v>0</v>
      </c>
      <c r="AK7" s="46">
        <v>0</v>
      </c>
      <c r="AL7" s="46">
        <v>0</v>
      </c>
      <c r="AM7" s="48"/>
      <c r="AN7" s="48"/>
      <c r="AO7" s="48"/>
      <c r="AP7" s="48" t="s">
        <v>251</v>
      </c>
      <c r="AQ7" s="46">
        <v>0</v>
      </c>
      <c r="AR7" s="46">
        <v>491221</v>
      </c>
      <c r="AS7" s="46">
        <v>0</v>
      </c>
      <c r="AT7" s="48"/>
      <c r="AU7" s="48"/>
      <c r="AV7" s="48"/>
      <c r="AW7" s="48" t="s">
        <v>237</v>
      </c>
      <c r="AX7" s="48"/>
      <c r="AY7" s="48" t="s">
        <v>238</v>
      </c>
      <c r="AZ7" s="102">
        <v>481396</v>
      </c>
      <c r="BA7" s="103">
        <v>0</v>
      </c>
      <c r="BB7" s="103">
        <v>0</v>
      </c>
      <c r="BC7" s="103">
        <v>0</v>
      </c>
      <c r="BD7" s="103">
        <v>0</v>
      </c>
      <c r="BE7" s="103">
        <v>0</v>
      </c>
      <c r="BF7" s="103">
        <v>0</v>
      </c>
      <c r="BG7" s="103">
        <v>0</v>
      </c>
      <c r="BH7" s="103">
        <v>0</v>
      </c>
      <c r="BI7" s="46">
        <v>491221</v>
      </c>
      <c r="BJ7" s="41"/>
      <c r="BK7" s="41">
        <v>4800067887</v>
      </c>
      <c r="BL7" s="45">
        <v>45734</v>
      </c>
      <c r="BM7" s="41" t="s">
        <v>421</v>
      </c>
      <c r="BN7" s="46">
        <v>15000000</v>
      </c>
    </row>
    <row r="8" spans="1:66" x14ac:dyDescent="0.2">
      <c r="A8" s="18">
        <v>900169638</v>
      </c>
      <c r="B8" s="18" t="s">
        <v>20</v>
      </c>
      <c r="C8" s="18" t="s">
        <v>14</v>
      </c>
      <c r="D8" s="18">
        <v>142735</v>
      </c>
      <c r="E8" s="18" t="str">
        <f>+CONCATENATE(C8,D8)</f>
        <v>FE142735</v>
      </c>
      <c r="F8" s="18" t="s">
        <v>200</v>
      </c>
      <c r="G8" s="18" t="str">
        <f>+CONCATENATE(A8,"_",E8)</f>
        <v>900169638_FE142735</v>
      </c>
      <c r="H8" s="18">
        <v>20250108</v>
      </c>
      <c r="I8" s="18">
        <v>20250308</v>
      </c>
      <c r="J8" s="18">
        <v>60</v>
      </c>
      <c r="K8" s="19">
        <v>472933</v>
      </c>
      <c r="L8" s="19">
        <v>0</v>
      </c>
      <c r="M8" s="19">
        <v>0</v>
      </c>
      <c r="N8" s="19">
        <v>0</v>
      </c>
      <c r="O8" s="19">
        <v>0</v>
      </c>
      <c r="P8" s="43">
        <v>472933</v>
      </c>
      <c r="Q8" s="18" t="s">
        <v>428</v>
      </c>
      <c r="R8" s="41" t="s">
        <v>437</v>
      </c>
      <c r="S8" s="46">
        <v>0</v>
      </c>
      <c r="T8" s="41"/>
      <c r="U8" s="41"/>
      <c r="V8" s="41"/>
      <c r="W8" s="41"/>
      <c r="X8" s="41" t="s">
        <v>240</v>
      </c>
      <c r="Y8" s="45">
        <v>45665</v>
      </c>
      <c r="Z8" s="45">
        <v>45672</v>
      </c>
      <c r="AA8" s="45">
        <v>45678</v>
      </c>
      <c r="AB8" s="45"/>
      <c r="AC8" s="100">
        <f>+IF(OR(X8="Devuelta",AL8&lt;&gt;0),$A$1-AB8,IF(AND(AA8="",Z8=""),"No radicada",IF(AA8&lt;&gt;"",$A$1-AA8,$A$1-Z8)))</f>
        <v>69</v>
      </c>
      <c r="AD8" s="100" t="str">
        <f>+IF(AC8="No radicada","No radicada",IF(AC8&lt;1,"Corriente",IF(AC8&lt;=30,"0-30",IF(AND(AC8&lt;=60,AC8&gt;30),"31-60",IF(AND(AC8&lt;=90,AC8&gt;60),"61-90",IF(AND(AC8&lt;=180,AC8&gt;90),"91-180",IF(AND(AC8&lt;=360,AC8&gt;180),"181-360",IF(AC8&gt;360,"Más de 360"))))))))</f>
        <v>61-90</v>
      </c>
      <c r="AE8" s="46">
        <v>482585</v>
      </c>
      <c r="AF8" s="46">
        <v>482585</v>
      </c>
      <c r="AG8" s="46">
        <v>0</v>
      </c>
      <c r="AH8" s="46">
        <v>0</v>
      </c>
      <c r="AI8" s="46">
        <v>0</v>
      </c>
      <c r="AJ8" s="46">
        <v>0</v>
      </c>
      <c r="AK8" s="46">
        <v>0</v>
      </c>
      <c r="AL8" s="46">
        <v>0</v>
      </c>
      <c r="AM8" s="48"/>
      <c r="AN8" s="48"/>
      <c r="AO8" s="48"/>
      <c r="AP8" s="48" t="s">
        <v>251</v>
      </c>
      <c r="AQ8" s="46">
        <v>9652</v>
      </c>
      <c r="AR8" s="46">
        <v>482585</v>
      </c>
      <c r="AS8" s="46">
        <v>0</v>
      </c>
      <c r="AT8" s="48"/>
      <c r="AU8" s="48"/>
      <c r="AV8" s="48"/>
      <c r="AW8" s="48" t="s">
        <v>237</v>
      </c>
      <c r="AX8" s="48"/>
      <c r="AY8" s="48" t="s">
        <v>238</v>
      </c>
      <c r="AZ8" s="102">
        <v>472933</v>
      </c>
      <c r="BA8" s="103">
        <v>0</v>
      </c>
      <c r="BB8" s="103">
        <v>0</v>
      </c>
      <c r="BC8" s="103">
        <v>0</v>
      </c>
      <c r="BD8" s="103">
        <v>0</v>
      </c>
      <c r="BE8" s="103">
        <v>0</v>
      </c>
      <c r="BF8" s="103">
        <v>0</v>
      </c>
      <c r="BG8" s="103">
        <v>0</v>
      </c>
      <c r="BH8" s="103">
        <v>0</v>
      </c>
      <c r="BI8" s="46">
        <v>472933</v>
      </c>
      <c r="BJ8" s="41"/>
      <c r="BK8" s="41">
        <v>4800067887</v>
      </c>
      <c r="BL8" s="45">
        <v>45734</v>
      </c>
      <c r="BM8" s="41" t="s">
        <v>421</v>
      </c>
      <c r="BN8" s="46">
        <v>15000000</v>
      </c>
    </row>
    <row r="9" spans="1:66" x14ac:dyDescent="0.2">
      <c r="A9" s="18">
        <v>900169638</v>
      </c>
      <c r="B9" s="18" t="s">
        <v>20</v>
      </c>
      <c r="C9" s="18" t="s">
        <v>14</v>
      </c>
      <c r="D9" s="18">
        <v>142734</v>
      </c>
      <c r="E9" s="18" t="str">
        <f>+CONCATENATE(C9,D9)</f>
        <v>FE142734</v>
      </c>
      <c r="F9" s="18" t="s">
        <v>199</v>
      </c>
      <c r="G9" s="18" t="str">
        <f>+CONCATENATE(A9,"_",E9)</f>
        <v>900169638_FE142734</v>
      </c>
      <c r="H9" s="18">
        <v>20250108</v>
      </c>
      <c r="I9" s="18">
        <v>20250308</v>
      </c>
      <c r="J9" s="18">
        <v>60</v>
      </c>
      <c r="K9" s="19">
        <v>364062</v>
      </c>
      <c r="L9" s="19">
        <v>0</v>
      </c>
      <c r="M9" s="19">
        <v>0</v>
      </c>
      <c r="N9" s="19">
        <v>0</v>
      </c>
      <c r="O9" s="19">
        <v>0</v>
      </c>
      <c r="P9" s="43">
        <v>364062</v>
      </c>
      <c r="Q9" s="18" t="s">
        <v>428</v>
      </c>
      <c r="R9" s="41" t="s">
        <v>437</v>
      </c>
      <c r="S9" s="46">
        <v>0</v>
      </c>
      <c r="T9" s="41"/>
      <c r="U9" s="41"/>
      <c r="V9" s="41"/>
      <c r="W9" s="41"/>
      <c r="X9" s="41" t="s">
        <v>240</v>
      </c>
      <c r="Y9" s="45">
        <v>45665</v>
      </c>
      <c r="Z9" s="45">
        <v>45672</v>
      </c>
      <c r="AA9" s="45">
        <v>45685</v>
      </c>
      <c r="AB9" s="45"/>
      <c r="AC9" s="100">
        <f>+IF(OR(X9="Devuelta",AL9&lt;&gt;0),$A$1-AB9,IF(AND(AA9="",Z9=""),"No radicada",IF(AA9&lt;&gt;"",$A$1-AA9,$A$1-Z9)))</f>
        <v>62</v>
      </c>
      <c r="AD9" s="100" t="str">
        <f>+IF(AC9="No radicada","No radicada",IF(AC9&lt;1,"Corriente",IF(AC9&lt;=30,"0-30",IF(AND(AC9&lt;=60,AC9&gt;30),"31-60",IF(AND(AC9&lt;=90,AC9&gt;60),"61-90",IF(AND(AC9&lt;=180,AC9&gt;90),"91-180",IF(AND(AC9&lt;=360,AC9&gt;180),"181-360",IF(AC9&gt;360,"Más de 360"))))))))</f>
        <v>61-90</v>
      </c>
      <c r="AE9" s="46">
        <v>371492</v>
      </c>
      <c r="AF9" s="46">
        <v>371492</v>
      </c>
      <c r="AG9" s="46">
        <v>0</v>
      </c>
      <c r="AH9" s="46">
        <v>0</v>
      </c>
      <c r="AI9" s="46">
        <v>0</v>
      </c>
      <c r="AJ9" s="46">
        <v>0</v>
      </c>
      <c r="AK9" s="46">
        <v>0</v>
      </c>
      <c r="AL9" s="46">
        <v>0</v>
      </c>
      <c r="AM9" s="48"/>
      <c r="AN9" s="48"/>
      <c r="AO9" s="48"/>
      <c r="AP9" s="48" t="s">
        <v>251</v>
      </c>
      <c r="AQ9" s="46">
        <v>7430</v>
      </c>
      <c r="AR9" s="46">
        <v>371492</v>
      </c>
      <c r="AS9" s="46">
        <v>0</v>
      </c>
      <c r="AT9" s="48"/>
      <c r="AU9" s="48"/>
      <c r="AV9" s="48"/>
      <c r="AW9" s="48" t="s">
        <v>237</v>
      </c>
      <c r="AX9" s="48"/>
      <c r="AY9" s="48" t="s">
        <v>238</v>
      </c>
      <c r="AZ9" s="102">
        <v>364062</v>
      </c>
      <c r="BA9" s="103">
        <v>0</v>
      </c>
      <c r="BB9" s="103">
        <v>0</v>
      </c>
      <c r="BC9" s="103">
        <v>0</v>
      </c>
      <c r="BD9" s="103">
        <v>0</v>
      </c>
      <c r="BE9" s="103">
        <v>0</v>
      </c>
      <c r="BF9" s="103">
        <v>0</v>
      </c>
      <c r="BG9" s="103">
        <v>0</v>
      </c>
      <c r="BH9" s="103">
        <v>0</v>
      </c>
      <c r="BI9" s="46">
        <v>364062</v>
      </c>
      <c r="BJ9" s="41"/>
      <c r="BK9" s="41">
        <v>4800067817</v>
      </c>
      <c r="BL9" s="45">
        <v>45728</v>
      </c>
      <c r="BM9" s="41" t="s">
        <v>423</v>
      </c>
      <c r="BN9" s="46">
        <v>1300089</v>
      </c>
    </row>
    <row r="10" spans="1:66" x14ac:dyDescent="0.2">
      <c r="A10" s="18">
        <v>900169638</v>
      </c>
      <c r="B10" s="18" t="s">
        <v>20</v>
      </c>
      <c r="C10" s="18" t="s">
        <v>14</v>
      </c>
      <c r="D10" s="18">
        <v>142738</v>
      </c>
      <c r="E10" s="18" t="str">
        <f>+CONCATENATE(C10,D10)</f>
        <v>FE142738</v>
      </c>
      <c r="F10" s="18" t="s">
        <v>203</v>
      </c>
      <c r="G10" s="18" t="str">
        <f>+CONCATENATE(A10,"_",E10)</f>
        <v>900169638_FE142738</v>
      </c>
      <c r="H10" s="18">
        <v>20250108</v>
      </c>
      <c r="I10" s="18">
        <v>20250308</v>
      </c>
      <c r="J10" s="18">
        <v>60</v>
      </c>
      <c r="K10" s="19">
        <v>302215</v>
      </c>
      <c r="L10" s="19">
        <v>0</v>
      </c>
      <c r="M10" s="19">
        <v>0</v>
      </c>
      <c r="N10" s="19">
        <v>0</v>
      </c>
      <c r="O10" s="19">
        <v>0</v>
      </c>
      <c r="P10" s="43">
        <v>302215</v>
      </c>
      <c r="Q10" s="18" t="s">
        <v>428</v>
      </c>
      <c r="R10" s="41" t="s">
        <v>437</v>
      </c>
      <c r="S10" s="46">
        <v>0</v>
      </c>
      <c r="T10" s="41"/>
      <c r="U10" s="41"/>
      <c r="V10" s="41"/>
      <c r="W10" s="41"/>
      <c r="X10" s="41" t="s">
        <v>240</v>
      </c>
      <c r="Y10" s="45">
        <v>45665</v>
      </c>
      <c r="Z10" s="45">
        <v>45672</v>
      </c>
      <c r="AA10" s="45">
        <v>45678</v>
      </c>
      <c r="AB10" s="45"/>
      <c r="AC10" s="100">
        <f>+IF(OR(X10="Devuelta",AL10&lt;&gt;0),$A$1-AB10,IF(AND(AA10="",Z10=""),"No radicada",IF(AA10&lt;&gt;"",$A$1-AA10,$A$1-Z10)))</f>
        <v>69</v>
      </c>
      <c r="AD10" s="100" t="str">
        <f>+IF(AC10="No radicada","No radicada",IF(AC10&lt;1,"Corriente",IF(AC10&lt;=30,"0-30",IF(AND(AC10&lt;=60,AC10&gt;30),"31-60",IF(AND(AC10&lt;=90,AC10&gt;60),"61-90",IF(AND(AC10&lt;=180,AC10&gt;90),"91-180",IF(AND(AC10&lt;=360,AC10&gt;180),"181-360",IF(AC10&gt;360,"Más de 360"))))))))</f>
        <v>61-90</v>
      </c>
      <c r="AE10" s="46">
        <v>308383</v>
      </c>
      <c r="AF10" s="46">
        <v>308383</v>
      </c>
      <c r="AG10" s="46">
        <v>0</v>
      </c>
      <c r="AH10" s="46">
        <v>0</v>
      </c>
      <c r="AI10" s="46">
        <v>0</v>
      </c>
      <c r="AJ10" s="46">
        <v>0</v>
      </c>
      <c r="AK10" s="46">
        <v>0</v>
      </c>
      <c r="AL10" s="46">
        <v>0</v>
      </c>
      <c r="AM10" s="48"/>
      <c r="AN10" s="48"/>
      <c r="AO10" s="48"/>
      <c r="AP10" s="48" t="s">
        <v>251</v>
      </c>
      <c r="AQ10" s="46">
        <v>6168</v>
      </c>
      <c r="AR10" s="46">
        <v>308383</v>
      </c>
      <c r="AS10" s="46">
        <v>0</v>
      </c>
      <c r="AT10" s="48"/>
      <c r="AU10" s="48"/>
      <c r="AV10" s="48"/>
      <c r="AW10" s="48" t="s">
        <v>237</v>
      </c>
      <c r="AX10" s="48"/>
      <c r="AY10" s="48" t="s">
        <v>238</v>
      </c>
      <c r="AZ10" s="102">
        <v>302215</v>
      </c>
      <c r="BA10" s="103">
        <v>0</v>
      </c>
      <c r="BB10" s="103">
        <v>0</v>
      </c>
      <c r="BC10" s="103">
        <v>0</v>
      </c>
      <c r="BD10" s="103">
        <v>0</v>
      </c>
      <c r="BE10" s="103">
        <v>0</v>
      </c>
      <c r="BF10" s="103">
        <v>0</v>
      </c>
      <c r="BG10" s="103">
        <v>0</v>
      </c>
      <c r="BH10" s="103">
        <v>0</v>
      </c>
      <c r="BI10" s="46">
        <v>302215</v>
      </c>
      <c r="BJ10" s="41"/>
      <c r="BK10" s="41">
        <v>4800067817</v>
      </c>
      <c r="BL10" s="45">
        <v>45728</v>
      </c>
      <c r="BM10" s="41" t="s">
        <v>423</v>
      </c>
      <c r="BN10" s="46">
        <v>1300089</v>
      </c>
    </row>
    <row r="11" spans="1:66" x14ac:dyDescent="0.2">
      <c r="A11" s="18">
        <v>900169638</v>
      </c>
      <c r="B11" s="18" t="s">
        <v>20</v>
      </c>
      <c r="C11" s="18" t="s">
        <v>14</v>
      </c>
      <c r="D11" s="18">
        <v>120055</v>
      </c>
      <c r="E11" s="18" t="str">
        <f>+CONCATENATE(C11,D11)</f>
        <v>FE120055</v>
      </c>
      <c r="F11" s="18" t="s">
        <v>118</v>
      </c>
      <c r="G11" s="18" t="str">
        <f>+CONCATENATE(A11,"_",E11)</f>
        <v>900169638_FE120055</v>
      </c>
      <c r="H11" s="18">
        <v>20240307</v>
      </c>
      <c r="I11" s="18">
        <v>20240505</v>
      </c>
      <c r="J11" s="18">
        <v>60</v>
      </c>
      <c r="K11" s="19">
        <v>0</v>
      </c>
      <c r="L11" s="19">
        <v>0</v>
      </c>
      <c r="M11" s="19">
        <v>0</v>
      </c>
      <c r="N11" s="19">
        <v>0</v>
      </c>
      <c r="O11" s="19">
        <v>109314</v>
      </c>
      <c r="P11" s="43">
        <v>109314</v>
      </c>
      <c r="Q11" s="18" t="s">
        <v>429</v>
      </c>
      <c r="R11" s="41" t="s">
        <v>437</v>
      </c>
      <c r="S11" s="46">
        <v>0</v>
      </c>
      <c r="T11" s="41"/>
      <c r="U11" s="41"/>
      <c r="V11" s="41"/>
      <c r="W11" s="41"/>
      <c r="X11" s="41" t="s">
        <v>240</v>
      </c>
      <c r="Y11" s="45">
        <v>45358</v>
      </c>
      <c r="Z11" s="45">
        <v>45366</v>
      </c>
      <c r="AA11" s="45">
        <v>45670</v>
      </c>
      <c r="AB11" s="45"/>
      <c r="AC11" s="100">
        <f>+IF(OR(X11="Devuelta",AL11&lt;&gt;0),$A$1-AB11,IF(AND(AA11="",Z11=""),"No radicada",IF(AA11&lt;&gt;"",$A$1-AA11,$A$1-Z11)))</f>
        <v>77</v>
      </c>
      <c r="AD11" s="100" t="str">
        <f>+IF(AC11="No radicada","No radicada",IF(AC11&lt;1,"Corriente",IF(AC11&lt;=30,"0-30",IF(AND(AC11&lt;=60,AC11&gt;30),"31-60",IF(AND(AC11&lt;=90,AC11&gt;60),"61-90",IF(AND(AC11&lt;=180,AC11&gt;90),"91-180",IF(AND(AC11&lt;=360,AC11&gt;180),"181-360",IF(AC11&gt;360,"Más de 360"))))))))</f>
        <v>61-90</v>
      </c>
      <c r="AE11" s="46">
        <v>1247204</v>
      </c>
      <c r="AF11" s="46">
        <v>111544</v>
      </c>
      <c r="AG11" s="46">
        <v>0</v>
      </c>
      <c r="AH11" s="46">
        <v>0</v>
      </c>
      <c r="AI11" s="46">
        <v>0</v>
      </c>
      <c r="AJ11" s="46">
        <v>0</v>
      </c>
      <c r="AK11" s="46">
        <v>0</v>
      </c>
      <c r="AL11" s="46">
        <v>0</v>
      </c>
      <c r="AM11" s="48"/>
      <c r="AN11" s="48"/>
      <c r="AO11" s="48" t="s">
        <v>258</v>
      </c>
      <c r="AP11" s="48" t="s">
        <v>239</v>
      </c>
      <c r="AQ11" s="46">
        <v>2777</v>
      </c>
      <c r="AR11" s="46">
        <v>111544</v>
      </c>
      <c r="AS11" s="46">
        <v>0</v>
      </c>
      <c r="AT11" s="48"/>
      <c r="AU11" s="48"/>
      <c r="AV11" s="48"/>
      <c r="AW11" s="48" t="s">
        <v>237</v>
      </c>
      <c r="AX11" s="48"/>
      <c r="AY11" s="48" t="s">
        <v>238</v>
      </c>
      <c r="AZ11" s="102">
        <v>109314</v>
      </c>
      <c r="BA11" s="103">
        <v>0</v>
      </c>
      <c r="BB11" s="103">
        <v>0</v>
      </c>
      <c r="BC11" s="103">
        <v>0</v>
      </c>
      <c r="BD11" s="103">
        <v>0</v>
      </c>
      <c r="BE11" s="103">
        <v>0</v>
      </c>
      <c r="BF11" s="103">
        <v>0</v>
      </c>
      <c r="BG11" s="103">
        <v>0</v>
      </c>
      <c r="BH11" s="103">
        <v>0</v>
      </c>
      <c r="BI11" s="46">
        <v>108767</v>
      </c>
      <c r="BJ11" s="41"/>
      <c r="BK11" s="41">
        <v>2201583951</v>
      </c>
      <c r="BL11" s="45">
        <v>45686</v>
      </c>
      <c r="BM11" s="41" t="s">
        <v>417</v>
      </c>
      <c r="BN11" s="46">
        <v>142044</v>
      </c>
    </row>
    <row r="12" spans="1:66" x14ac:dyDescent="0.2">
      <c r="A12" s="18">
        <v>900169638</v>
      </c>
      <c r="B12" s="18" t="s">
        <v>20</v>
      </c>
      <c r="C12" s="18" t="s">
        <v>14</v>
      </c>
      <c r="D12" s="18">
        <v>120068</v>
      </c>
      <c r="E12" s="18" t="str">
        <f>+CONCATENATE(C12,D12)</f>
        <v>FE120068</v>
      </c>
      <c r="F12" s="18" t="s">
        <v>123</v>
      </c>
      <c r="G12" s="18" t="str">
        <f>+CONCATENATE(A12,"_",E12)</f>
        <v>900169638_FE120068</v>
      </c>
      <c r="H12" s="18">
        <v>20240307</v>
      </c>
      <c r="I12" s="18">
        <v>20240505</v>
      </c>
      <c r="J12" s="18">
        <v>60</v>
      </c>
      <c r="K12" s="19">
        <v>0</v>
      </c>
      <c r="L12" s="19">
        <v>0</v>
      </c>
      <c r="M12" s="19">
        <v>0</v>
      </c>
      <c r="N12" s="19">
        <v>0</v>
      </c>
      <c r="O12" s="19">
        <v>33277</v>
      </c>
      <c r="P12" s="43">
        <v>33277</v>
      </c>
      <c r="Q12" s="18" t="s">
        <v>429</v>
      </c>
      <c r="R12" s="41" t="s">
        <v>437</v>
      </c>
      <c r="S12" s="46">
        <v>0</v>
      </c>
      <c r="T12" s="41"/>
      <c r="U12" s="41"/>
      <c r="V12" s="41"/>
      <c r="W12" s="41"/>
      <c r="X12" s="41" t="s">
        <v>240</v>
      </c>
      <c r="Y12" s="45">
        <v>45358</v>
      </c>
      <c r="Z12" s="45">
        <v>45366</v>
      </c>
      <c r="AA12" s="45">
        <v>45670</v>
      </c>
      <c r="AB12" s="45"/>
      <c r="AC12" s="100">
        <f>+IF(OR(X12="Devuelta",AL12&lt;&gt;0),$A$1-AB12,IF(AND(AA12="",Z12=""),"No radicada",IF(AA12&lt;&gt;"",$A$1-AA12,$A$1-Z12)))</f>
        <v>77</v>
      </c>
      <c r="AD12" s="100" t="str">
        <f>+IF(AC12="No radicada","No radicada",IF(AC12&lt;1,"Corriente",IF(AC12&lt;=30,"0-30",IF(AND(AC12&lt;=60,AC12&gt;30),"31-60",IF(AND(AC12&lt;=90,AC12&gt;60),"61-90",IF(AND(AC12&lt;=180,AC12&gt;90),"91-180",IF(AND(AC12&lt;=360,AC12&gt;180),"181-360",IF(AC12&gt;360,"Más de 360"))))))))</f>
        <v>61-90</v>
      </c>
      <c r="AE12" s="46">
        <v>400440</v>
      </c>
      <c r="AF12" s="46">
        <v>33956</v>
      </c>
      <c r="AG12" s="46">
        <v>0</v>
      </c>
      <c r="AH12" s="46">
        <v>0</v>
      </c>
      <c r="AI12" s="46">
        <v>0</v>
      </c>
      <c r="AJ12" s="46">
        <v>0</v>
      </c>
      <c r="AK12" s="46">
        <v>0</v>
      </c>
      <c r="AL12" s="46">
        <v>0</v>
      </c>
      <c r="AM12" s="48"/>
      <c r="AN12" s="48"/>
      <c r="AO12" s="48" t="s">
        <v>321</v>
      </c>
      <c r="AP12" s="48" t="s">
        <v>239</v>
      </c>
      <c r="AQ12" s="46">
        <v>679</v>
      </c>
      <c r="AR12" s="46">
        <v>33956</v>
      </c>
      <c r="AS12" s="46">
        <v>0</v>
      </c>
      <c r="AT12" s="48"/>
      <c r="AU12" s="48"/>
      <c r="AV12" s="48"/>
      <c r="AW12" s="48" t="s">
        <v>237</v>
      </c>
      <c r="AX12" s="48"/>
      <c r="AY12" s="48" t="s">
        <v>238</v>
      </c>
      <c r="AZ12" s="102">
        <v>33277</v>
      </c>
      <c r="BA12" s="103">
        <v>0</v>
      </c>
      <c r="BB12" s="103">
        <v>0</v>
      </c>
      <c r="BC12" s="103">
        <v>0</v>
      </c>
      <c r="BD12" s="103">
        <v>0</v>
      </c>
      <c r="BE12" s="103">
        <v>0</v>
      </c>
      <c r="BF12" s="103">
        <v>0</v>
      </c>
      <c r="BG12" s="103">
        <v>0</v>
      </c>
      <c r="BH12" s="103">
        <v>0</v>
      </c>
      <c r="BI12" s="46">
        <v>33277</v>
      </c>
      <c r="BJ12" s="41"/>
      <c r="BK12" s="41">
        <v>2201583951</v>
      </c>
      <c r="BL12" s="45">
        <v>45686</v>
      </c>
      <c r="BM12" s="41" t="s">
        <v>417</v>
      </c>
      <c r="BN12" s="46">
        <v>142044</v>
      </c>
    </row>
    <row r="13" spans="1:66" x14ac:dyDescent="0.2">
      <c r="A13" s="18">
        <v>900169638</v>
      </c>
      <c r="B13" s="18" t="s">
        <v>20</v>
      </c>
      <c r="C13" s="18" t="s">
        <v>14</v>
      </c>
      <c r="D13" s="18">
        <v>120057</v>
      </c>
      <c r="E13" s="18" t="str">
        <f>+CONCATENATE(C13,D13)</f>
        <v>FE120057</v>
      </c>
      <c r="F13" s="18" t="s">
        <v>119</v>
      </c>
      <c r="G13" s="18" t="str">
        <f>+CONCATENATE(A13,"_",E13)</f>
        <v>900169638_FE120057</v>
      </c>
      <c r="H13" s="18">
        <v>20240307</v>
      </c>
      <c r="I13" s="18">
        <v>20240505</v>
      </c>
      <c r="J13" s="18">
        <v>60</v>
      </c>
      <c r="K13" s="19">
        <v>0</v>
      </c>
      <c r="L13" s="19">
        <v>0</v>
      </c>
      <c r="M13" s="19">
        <v>0</v>
      </c>
      <c r="N13" s="19">
        <v>0</v>
      </c>
      <c r="O13" s="19">
        <v>24232</v>
      </c>
      <c r="P13" s="43">
        <v>24232</v>
      </c>
      <c r="Q13" s="18" t="s">
        <v>428</v>
      </c>
      <c r="R13" s="41" t="s">
        <v>437</v>
      </c>
      <c r="S13" s="46">
        <v>19288</v>
      </c>
      <c r="T13" s="41">
        <v>1913454447</v>
      </c>
      <c r="U13" s="41"/>
      <c r="V13" s="41"/>
      <c r="W13" s="41"/>
      <c r="X13" s="41" t="s">
        <v>240</v>
      </c>
      <c r="Y13" s="45">
        <v>45358</v>
      </c>
      <c r="Z13" s="45">
        <v>45366</v>
      </c>
      <c r="AA13" s="45">
        <v>45670</v>
      </c>
      <c r="AB13" s="45"/>
      <c r="AC13" s="100">
        <f>+IF(OR(X13="Devuelta",AL13&lt;&gt;0),$A$1-AB13,IF(AND(AA13="",Z13=""),"No radicada",IF(AA13&lt;&gt;"",$A$1-AA13,$A$1-Z13)))</f>
        <v>77</v>
      </c>
      <c r="AD13" s="100" t="str">
        <f>+IF(AC13="No radicada","No radicada",IF(AC13&lt;1,"Corriente",IF(AC13&lt;=30,"0-30",IF(AND(AC13&lt;=60,AC13&gt;30),"31-60",IF(AND(AC13&lt;=90,AC13&gt;60),"61-90",IF(AND(AC13&lt;=180,AC13&gt;90),"91-180",IF(AND(AC13&lt;=360,AC13&gt;180),"181-360",IF(AC13&gt;360,"Más de 360"))))))))</f>
        <v>61-90</v>
      </c>
      <c r="AE13" s="46">
        <v>232088</v>
      </c>
      <c r="AF13" s="46">
        <v>19682</v>
      </c>
      <c r="AG13" s="46">
        <v>0</v>
      </c>
      <c r="AH13" s="46">
        <v>4944.08</v>
      </c>
      <c r="AI13" s="46">
        <v>0</v>
      </c>
      <c r="AJ13" s="46">
        <v>0</v>
      </c>
      <c r="AK13" s="46">
        <v>0</v>
      </c>
      <c r="AL13" s="46">
        <v>0</v>
      </c>
      <c r="AM13" s="48"/>
      <c r="AN13" s="48"/>
      <c r="AO13" s="48" t="s">
        <v>259</v>
      </c>
      <c r="AP13" s="48" t="s">
        <v>239</v>
      </c>
      <c r="AQ13" s="46">
        <v>394</v>
      </c>
      <c r="AR13" s="46">
        <v>19682</v>
      </c>
      <c r="AS13" s="46">
        <v>0</v>
      </c>
      <c r="AT13" s="48"/>
      <c r="AU13" s="48"/>
      <c r="AV13" s="48"/>
      <c r="AW13" s="48" t="s">
        <v>237</v>
      </c>
      <c r="AX13" s="48"/>
      <c r="AY13" s="48" t="s">
        <v>260</v>
      </c>
      <c r="AZ13" s="102">
        <v>24232</v>
      </c>
      <c r="BA13" s="103">
        <v>0</v>
      </c>
      <c r="BB13" s="103">
        <v>0</v>
      </c>
      <c r="BC13" s="103">
        <v>0</v>
      </c>
      <c r="BD13" s="103">
        <v>0</v>
      </c>
      <c r="BE13" s="103">
        <v>0</v>
      </c>
      <c r="BF13" s="103">
        <v>0</v>
      </c>
      <c r="BG13" s="103">
        <v>0</v>
      </c>
      <c r="BH13" s="103">
        <v>0</v>
      </c>
      <c r="BI13" s="46">
        <v>203214</v>
      </c>
      <c r="BJ13" s="41"/>
      <c r="BK13" s="41">
        <v>2201539642</v>
      </c>
      <c r="BL13" s="45">
        <v>45524</v>
      </c>
      <c r="BM13" s="41" t="s">
        <v>417</v>
      </c>
      <c r="BN13" s="46">
        <v>23727062</v>
      </c>
    </row>
    <row r="14" spans="1:66" x14ac:dyDescent="0.2">
      <c r="A14" s="18">
        <v>900169638</v>
      </c>
      <c r="B14" s="18" t="s">
        <v>20</v>
      </c>
      <c r="C14" s="18" t="s">
        <v>14</v>
      </c>
      <c r="D14" s="18">
        <v>142748</v>
      </c>
      <c r="E14" s="18" t="str">
        <f>+CONCATENATE(C14,D14)</f>
        <v>FE142748</v>
      </c>
      <c r="F14" s="18" t="s">
        <v>208</v>
      </c>
      <c r="G14" s="18" t="str">
        <f>+CONCATENATE(A14,"_",E14)</f>
        <v>900169638_FE142748</v>
      </c>
      <c r="H14" s="18">
        <v>20250108</v>
      </c>
      <c r="I14" s="18">
        <v>20250308</v>
      </c>
      <c r="J14" s="18">
        <v>60</v>
      </c>
      <c r="K14" s="19">
        <v>11969691</v>
      </c>
      <c r="L14" s="19">
        <v>0</v>
      </c>
      <c r="M14" s="19">
        <v>0</v>
      </c>
      <c r="N14" s="19">
        <v>0</v>
      </c>
      <c r="O14" s="19">
        <v>0</v>
      </c>
      <c r="P14" s="43">
        <v>11969691</v>
      </c>
      <c r="Q14" s="18" t="s">
        <v>432</v>
      </c>
      <c r="R14" s="41" t="s">
        <v>436</v>
      </c>
      <c r="S14" s="46">
        <v>0</v>
      </c>
      <c r="T14" s="41"/>
      <c r="U14" s="41"/>
      <c r="V14" s="41"/>
      <c r="W14" s="41"/>
      <c r="X14" s="41" t="s">
        <v>231</v>
      </c>
      <c r="Y14" s="45">
        <v>45665</v>
      </c>
      <c r="Z14" s="45">
        <v>45672</v>
      </c>
      <c r="AA14" s="45">
        <v>45684</v>
      </c>
      <c r="AB14" s="45"/>
      <c r="AC14" s="100">
        <f>+IF(OR(X14="Devuelta",AL14&lt;&gt;0),$A$1-AB14,IF(AND(AA14="",Z14=""),"No radicada",IF(AA14&lt;&gt;"",$A$1-AA14,$A$1-Z14)))</f>
        <v>63</v>
      </c>
      <c r="AD14" s="100" t="str">
        <f>+IF(AC14="No radicada","No radicada",IF(AC14&lt;1,"Corriente",IF(AC14&lt;=30,"0-30",IF(AND(AC14&lt;=60,AC14&gt;30),"31-60",IF(AND(AC14&lt;=90,AC14&gt;60),"61-90",IF(AND(AC14&lt;=180,AC14&gt;90),"91-180",IF(AND(AC14&lt;=360,AC14&gt;180),"181-360",IF(AC14&gt;360,"Más de 360"))))))))</f>
        <v>61-90</v>
      </c>
      <c r="AE14" s="46">
        <v>12213970</v>
      </c>
      <c r="AF14" s="46">
        <v>12213970</v>
      </c>
      <c r="AG14" s="46">
        <v>0</v>
      </c>
      <c r="AH14" s="46">
        <v>0</v>
      </c>
      <c r="AI14" s="46">
        <v>0</v>
      </c>
      <c r="AJ14" s="46">
        <v>828762</v>
      </c>
      <c r="AK14" s="46">
        <v>0</v>
      </c>
      <c r="AL14" s="46">
        <v>0</v>
      </c>
      <c r="AM14" s="48"/>
      <c r="AN14" s="48"/>
      <c r="AO14" s="48" t="s">
        <v>288</v>
      </c>
      <c r="AP14" s="48" t="s">
        <v>251</v>
      </c>
      <c r="AQ14" s="46">
        <v>306472</v>
      </c>
      <c r="AR14" s="46">
        <v>11385208</v>
      </c>
      <c r="AS14" s="46">
        <v>828762</v>
      </c>
      <c r="AT14" s="48" t="s">
        <v>233</v>
      </c>
      <c r="AU14" s="48" t="s">
        <v>289</v>
      </c>
      <c r="AV14" s="48" t="s">
        <v>266</v>
      </c>
      <c r="AW14" s="48" t="s">
        <v>237</v>
      </c>
      <c r="AX14" s="48" t="s">
        <v>236</v>
      </c>
      <c r="AY14" s="48" t="s">
        <v>238</v>
      </c>
      <c r="AZ14" s="102">
        <v>11140929</v>
      </c>
      <c r="BA14" s="103">
        <v>0</v>
      </c>
      <c r="BB14" s="103">
        <v>0</v>
      </c>
      <c r="BC14" s="103">
        <v>0</v>
      </c>
      <c r="BD14" s="103">
        <v>0</v>
      </c>
      <c r="BE14" s="46">
        <v>828762</v>
      </c>
      <c r="BF14" s="103">
        <v>0</v>
      </c>
      <c r="BG14" s="103">
        <v>0</v>
      </c>
      <c r="BH14" s="103">
        <v>0</v>
      </c>
      <c r="BI14" s="46">
        <v>11078736</v>
      </c>
      <c r="BJ14" s="41"/>
      <c r="BK14" s="41">
        <v>4800067887</v>
      </c>
      <c r="BL14" s="45">
        <v>45734</v>
      </c>
      <c r="BM14" s="41" t="s">
        <v>421</v>
      </c>
      <c r="BN14" s="46">
        <v>15000000</v>
      </c>
    </row>
    <row r="15" spans="1:66" x14ac:dyDescent="0.2">
      <c r="A15" s="18">
        <v>900169638</v>
      </c>
      <c r="B15" s="18" t="s">
        <v>20</v>
      </c>
      <c r="C15" s="18" t="s">
        <v>14</v>
      </c>
      <c r="D15" s="18">
        <v>142737</v>
      </c>
      <c r="E15" s="18" t="str">
        <f>+CONCATENATE(C15,D15)</f>
        <v>FE142737</v>
      </c>
      <c r="F15" s="18" t="s">
        <v>202</v>
      </c>
      <c r="G15" s="18" t="str">
        <f>+CONCATENATE(A15,"_",E15)</f>
        <v>900169638_FE142737</v>
      </c>
      <c r="H15" s="18">
        <v>20250108</v>
      </c>
      <c r="I15" s="18">
        <v>20250308</v>
      </c>
      <c r="J15" s="18">
        <v>60</v>
      </c>
      <c r="K15" s="19">
        <v>1627212</v>
      </c>
      <c r="L15" s="19">
        <v>0</v>
      </c>
      <c r="M15" s="19">
        <v>0</v>
      </c>
      <c r="N15" s="19">
        <v>0</v>
      </c>
      <c r="O15" s="19">
        <v>0</v>
      </c>
      <c r="P15" s="43">
        <v>1627212</v>
      </c>
      <c r="Q15" s="18" t="s">
        <v>432</v>
      </c>
      <c r="R15" s="41" t="s">
        <v>436</v>
      </c>
      <c r="S15" s="46">
        <v>0</v>
      </c>
      <c r="T15" s="41"/>
      <c r="U15" s="41"/>
      <c r="V15" s="41"/>
      <c r="W15" s="41"/>
      <c r="X15" s="41" t="s">
        <v>231</v>
      </c>
      <c r="Y15" s="45">
        <v>45665</v>
      </c>
      <c r="Z15" s="45">
        <v>45672</v>
      </c>
      <c r="AA15" s="45">
        <v>45678</v>
      </c>
      <c r="AB15" s="45"/>
      <c r="AC15" s="100">
        <f>+IF(OR(X15="Devuelta",AL15&lt;&gt;0),$A$1-AB15,IF(AND(AA15="",Z15=""),"No radicada",IF(AA15&lt;&gt;"",$A$1-AA15,$A$1-Z15)))</f>
        <v>69</v>
      </c>
      <c r="AD15" s="100" t="str">
        <f>+IF(AC15="No radicada","No radicada",IF(AC15&lt;1,"Corriente",IF(AC15&lt;=30,"0-30",IF(AND(AC15&lt;=60,AC15&gt;30),"31-60",IF(AND(AC15&lt;=90,AC15&gt;60),"61-90",IF(AND(AC15&lt;=180,AC15&gt;90),"91-180",IF(AND(AC15&lt;=360,AC15&gt;180),"181-360",IF(AC15&gt;360,"Más de 360"))))))))</f>
        <v>61-90</v>
      </c>
      <c r="AE15" s="46">
        <v>1660420</v>
      </c>
      <c r="AF15" s="46">
        <v>1660420</v>
      </c>
      <c r="AG15" s="46">
        <v>0</v>
      </c>
      <c r="AH15" s="46">
        <v>0</v>
      </c>
      <c r="AI15" s="46">
        <v>0</v>
      </c>
      <c r="AJ15" s="46">
        <v>35548</v>
      </c>
      <c r="AK15" s="46">
        <v>0</v>
      </c>
      <c r="AL15" s="46">
        <v>0</v>
      </c>
      <c r="AM15" s="48"/>
      <c r="AN15" s="48"/>
      <c r="AO15" s="48" t="s">
        <v>359</v>
      </c>
      <c r="AP15" s="48" t="s">
        <v>251</v>
      </c>
      <c r="AQ15" s="46">
        <v>32497</v>
      </c>
      <c r="AR15" s="46">
        <v>1624872</v>
      </c>
      <c r="AS15" s="46">
        <v>35548</v>
      </c>
      <c r="AT15" s="48" t="s">
        <v>233</v>
      </c>
      <c r="AU15" s="48" t="s">
        <v>360</v>
      </c>
      <c r="AV15" s="48" t="s">
        <v>266</v>
      </c>
      <c r="AW15" s="48" t="s">
        <v>237</v>
      </c>
      <c r="AX15" s="48" t="s">
        <v>236</v>
      </c>
      <c r="AY15" s="48" t="s">
        <v>238</v>
      </c>
      <c r="AZ15" s="102">
        <v>1591664</v>
      </c>
      <c r="BA15" s="103">
        <v>0</v>
      </c>
      <c r="BB15" s="103">
        <v>0</v>
      </c>
      <c r="BC15" s="103">
        <v>0</v>
      </c>
      <c r="BD15" s="103">
        <v>0</v>
      </c>
      <c r="BE15" s="46">
        <v>35548</v>
      </c>
      <c r="BF15" s="103">
        <v>0</v>
      </c>
      <c r="BG15" s="103">
        <v>0</v>
      </c>
      <c r="BH15" s="103">
        <v>0</v>
      </c>
      <c r="BI15" s="46">
        <v>1592375</v>
      </c>
      <c r="BJ15" s="41"/>
      <c r="BK15" s="41">
        <v>4800067887</v>
      </c>
      <c r="BL15" s="45">
        <v>45734</v>
      </c>
      <c r="BM15" s="41" t="s">
        <v>421</v>
      </c>
      <c r="BN15" s="46">
        <v>15000000</v>
      </c>
    </row>
    <row r="16" spans="1:66" x14ac:dyDescent="0.2">
      <c r="A16" s="18">
        <v>900169638</v>
      </c>
      <c r="B16" s="18" t="s">
        <v>20</v>
      </c>
      <c r="C16" s="18" t="s">
        <v>14</v>
      </c>
      <c r="D16" s="18">
        <v>124570</v>
      </c>
      <c r="E16" s="18" t="str">
        <f>+CONCATENATE(C16,D16)</f>
        <v>FE124570</v>
      </c>
      <c r="F16" s="18" t="s">
        <v>143</v>
      </c>
      <c r="G16" s="18" t="str">
        <f>+CONCATENATE(A16,"_",E16)</f>
        <v>900169638_FE124570</v>
      </c>
      <c r="H16" s="18">
        <v>20240507</v>
      </c>
      <c r="I16" s="18">
        <v>20240705</v>
      </c>
      <c r="J16" s="18">
        <v>60</v>
      </c>
      <c r="K16" s="19">
        <v>0</v>
      </c>
      <c r="L16" s="19">
        <v>0</v>
      </c>
      <c r="M16" s="19">
        <v>0</v>
      </c>
      <c r="N16" s="19">
        <v>0</v>
      </c>
      <c r="O16" s="19">
        <v>959317</v>
      </c>
      <c r="P16" s="43">
        <v>959317</v>
      </c>
      <c r="Q16" s="18" t="s">
        <v>430</v>
      </c>
      <c r="R16" s="41" t="s">
        <v>436</v>
      </c>
      <c r="S16" s="46">
        <v>0</v>
      </c>
      <c r="T16" s="41"/>
      <c r="U16" s="41"/>
      <c r="V16" s="41"/>
      <c r="W16" s="41"/>
      <c r="X16" s="41" t="s">
        <v>231</v>
      </c>
      <c r="Y16" s="45">
        <v>45419</v>
      </c>
      <c r="Z16" s="45">
        <v>45427</v>
      </c>
      <c r="AA16" s="45">
        <v>45746</v>
      </c>
      <c r="AB16" s="45"/>
      <c r="AC16" s="100">
        <f>+IF(OR(X16="Devuelta",AL16&lt;&gt;0),$A$1-AB16,IF(AND(AA16="",Z16=""),"No radicada",IF(AA16&lt;&gt;"",$A$1-AA16,$A$1-Z16)))</f>
        <v>1</v>
      </c>
      <c r="AD16" s="100" t="str">
        <f>+IF(AC16="No radicada","No radicada",IF(AC16&lt;1,"Corriente",IF(AC16&lt;=30,"0-30",IF(AND(AC16&lt;=60,AC16&gt;30),"31-60",IF(AND(AC16&lt;=90,AC16&gt;60),"61-90",IF(AND(AC16&lt;=180,AC16&gt;90),"91-180",IF(AND(AC16&lt;=360,AC16&gt;180),"181-360",IF(AC16&gt;360,"Más de 360"))))))))</f>
        <v>0-30</v>
      </c>
      <c r="AE16" s="46">
        <v>12016352</v>
      </c>
      <c r="AF16" s="46">
        <v>903704</v>
      </c>
      <c r="AG16" s="46">
        <v>0</v>
      </c>
      <c r="AH16" s="46">
        <v>0</v>
      </c>
      <c r="AI16" s="46">
        <v>0</v>
      </c>
      <c r="AJ16" s="46">
        <v>903704</v>
      </c>
      <c r="AK16" s="46">
        <v>0</v>
      </c>
      <c r="AL16" s="46">
        <v>0</v>
      </c>
      <c r="AM16" s="48"/>
      <c r="AN16" s="48"/>
      <c r="AO16" s="48" t="s">
        <v>330</v>
      </c>
      <c r="AP16" s="48" t="s">
        <v>239</v>
      </c>
      <c r="AQ16" s="46">
        <v>0</v>
      </c>
      <c r="AR16" s="46">
        <v>0</v>
      </c>
      <c r="AS16" s="46">
        <v>903704</v>
      </c>
      <c r="AT16" s="48" t="s">
        <v>233</v>
      </c>
      <c r="AU16" s="48" t="s">
        <v>331</v>
      </c>
      <c r="AV16" s="48" t="s">
        <v>266</v>
      </c>
      <c r="AW16" s="48" t="s">
        <v>237</v>
      </c>
      <c r="AX16" s="48" t="s">
        <v>236</v>
      </c>
      <c r="AY16" s="48" t="s">
        <v>238</v>
      </c>
      <c r="AZ16" s="102">
        <v>55613</v>
      </c>
      <c r="BA16" s="103">
        <v>0</v>
      </c>
      <c r="BB16" s="103">
        <v>0</v>
      </c>
      <c r="BC16" s="103">
        <v>0</v>
      </c>
      <c r="BD16" s="103">
        <v>0</v>
      </c>
      <c r="BE16" s="46">
        <v>903704</v>
      </c>
      <c r="BF16" s="103">
        <v>0</v>
      </c>
      <c r="BG16" s="103">
        <v>0</v>
      </c>
      <c r="BH16" s="103">
        <v>0</v>
      </c>
      <c r="BI16" s="46">
        <v>10816708</v>
      </c>
      <c r="BJ16" s="41"/>
      <c r="BK16" s="41">
        <v>2201554302</v>
      </c>
      <c r="BL16" s="45">
        <v>45565</v>
      </c>
      <c r="BM16" s="41" t="s">
        <v>417</v>
      </c>
      <c r="BN16" s="46">
        <v>40350859</v>
      </c>
    </row>
    <row r="17" spans="1:66" x14ac:dyDescent="0.2">
      <c r="A17" s="18">
        <v>900169638</v>
      </c>
      <c r="B17" s="18" t="s">
        <v>20</v>
      </c>
      <c r="C17" s="18" t="s">
        <v>14</v>
      </c>
      <c r="D17" s="18">
        <v>122251</v>
      </c>
      <c r="E17" s="18" t="str">
        <f>+CONCATENATE(C17,D17)</f>
        <v>FE122251</v>
      </c>
      <c r="F17" s="18" t="s">
        <v>136</v>
      </c>
      <c r="G17" s="18" t="str">
        <f>+CONCATENATE(A17,"_",E17)</f>
        <v>900169638_FE122251</v>
      </c>
      <c r="H17" s="18">
        <v>20240406</v>
      </c>
      <c r="I17" s="18">
        <v>20240604</v>
      </c>
      <c r="J17" s="18">
        <v>60</v>
      </c>
      <c r="K17" s="19">
        <v>0</v>
      </c>
      <c r="L17" s="19">
        <v>0</v>
      </c>
      <c r="M17" s="19">
        <v>0</v>
      </c>
      <c r="N17" s="19">
        <v>0</v>
      </c>
      <c r="O17" s="19">
        <v>854009</v>
      </c>
      <c r="P17" s="43">
        <v>854009</v>
      </c>
      <c r="Q17" s="18" t="s">
        <v>430</v>
      </c>
      <c r="R17" s="41" t="s">
        <v>436</v>
      </c>
      <c r="S17" s="46">
        <v>0</v>
      </c>
      <c r="T17" s="41"/>
      <c r="U17" s="41"/>
      <c r="V17" s="41"/>
      <c r="W17" s="41"/>
      <c r="X17" s="41" t="s">
        <v>231</v>
      </c>
      <c r="Y17" s="45">
        <v>45388</v>
      </c>
      <c r="Z17" s="45">
        <v>45397</v>
      </c>
      <c r="AA17" s="45">
        <v>45746</v>
      </c>
      <c r="AB17" s="45"/>
      <c r="AC17" s="100">
        <f>+IF(OR(X17="Devuelta",AL17&lt;&gt;0),$A$1-AB17,IF(AND(AA17="",Z17=""),"No radicada",IF(AA17&lt;&gt;"",$A$1-AA17,$A$1-Z17)))</f>
        <v>1</v>
      </c>
      <c r="AD17" s="100" t="str">
        <f>+IF(AC17="No radicada","No radicada",IF(AC17&lt;1,"Corriente",IF(AC17&lt;=30,"0-30",IF(AND(AC17&lt;=60,AC17&gt;30),"31-60",IF(AND(AC17&lt;=90,AC17&gt;60),"61-90",IF(AND(AC17&lt;=180,AC17&gt;90),"91-180",IF(AND(AC17&lt;=360,AC17&gt;180),"181-360",IF(AC17&gt;360,"Más de 360"))))))))</f>
        <v>0-30</v>
      </c>
      <c r="AE17" s="46">
        <v>12045373</v>
      </c>
      <c r="AF17" s="46">
        <v>791091</v>
      </c>
      <c r="AG17" s="46">
        <v>0</v>
      </c>
      <c r="AH17" s="46">
        <v>0</v>
      </c>
      <c r="AI17" s="46">
        <v>0</v>
      </c>
      <c r="AJ17" s="46">
        <v>791091</v>
      </c>
      <c r="AK17" s="46">
        <v>0</v>
      </c>
      <c r="AL17" s="46">
        <v>0</v>
      </c>
      <c r="AM17" s="48"/>
      <c r="AN17" s="48"/>
      <c r="AO17" s="48" t="s">
        <v>264</v>
      </c>
      <c r="AP17" s="48" t="s">
        <v>239</v>
      </c>
      <c r="AQ17" s="46">
        <v>0</v>
      </c>
      <c r="AR17" s="46">
        <v>0</v>
      </c>
      <c r="AS17" s="46">
        <v>791091</v>
      </c>
      <c r="AT17" s="48" t="s">
        <v>233</v>
      </c>
      <c r="AU17" s="48" t="s">
        <v>265</v>
      </c>
      <c r="AV17" s="48" t="s">
        <v>266</v>
      </c>
      <c r="AW17" s="48" t="s">
        <v>237</v>
      </c>
      <c r="AX17" s="48" t="s">
        <v>236</v>
      </c>
      <c r="AY17" s="48" t="s">
        <v>238</v>
      </c>
      <c r="AZ17" s="102">
        <v>62918</v>
      </c>
      <c r="BA17" s="103">
        <v>0</v>
      </c>
      <c r="BB17" s="103">
        <v>0</v>
      </c>
      <c r="BC17" s="103">
        <v>0</v>
      </c>
      <c r="BD17" s="103">
        <v>0</v>
      </c>
      <c r="BE17" s="46">
        <v>791091</v>
      </c>
      <c r="BF17" s="103">
        <v>0</v>
      </c>
      <c r="BG17" s="103">
        <v>0</v>
      </c>
      <c r="BH17" s="103">
        <v>0</v>
      </c>
      <c r="BI17" s="46">
        <v>10950457</v>
      </c>
      <c r="BJ17" s="41"/>
      <c r="BK17" s="41">
        <v>2201554302</v>
      </c>
      <c r="BL17" s="45">
        <v>45565</v>
      </c>
      <c r="BM17" s="41" t="s">
        <v>417</v>
      </c>
      <c r="BN17" s="46">
        <v>40350859</v>
      </c>
    </row>
    <row r="18" spans="1:66" x14ac:dyDescent="0.2">
      <c r="A18" s="18">
        <v>900169638</v>
      </c>
      <c r="B18" s="18" t="s">
        <v>20</v>
      </c>
      <c r="C18" s="18" t="s">
        <v>14</v>
      </c>
      <c r="D18" s="18">
        <v>142733</v>
      </c>
      <c r="E18" s="18" t="str">
        <f>+CONCATENATE(C18,D18)</f>
        <v>FE142733</v>
      </c>
      <c r="F18" s="18" t="s">
        <v>198</v>
      </c>
      <c r="G18" s="18" t="str">
        <f>+CONCATENATE(A18,"_",E18)</f>
        <v>900169638_FE142733</v>
      </c>
      <c r="H18" s="18">
        <v>20250108</v>
      </c>
      <c r="I18" s="18">
        <v>20250308</v>
      </c>
      <c r="J18" s="18">
        <v>60</v>
      </c>
      <c r="K18" s="19">
        <v>545202</v>
      </c>
      <c r="L18" s="19">
        <v>0</v>
      </c>
      <c r="M18" s="19">
        <v>0</v>
      </c>
      <c r="N18" s="19">
        <v>0</v>
      </c>
      <c r="O18" s="19">
        <v>0</v>
      </c>
      <c r="P18" s="43">
        <v>545202</v>
      </c>
      <c r="Q18" s="18" t="s">
        <v>432</v>
      </c>
      <c r="R18" s="41" t="s">
        <v>436</v>
      </c>
      <c r="S18" s="46">
        <v>0</v>
      </c>
      <c r="T18" s="41"/>
      <c r="U18" s="41"/>
      <c r="V18" s="41"/>
      <c r="W18" s="41"/>
      <c r="X18" s="41" t="s">
        <v>231</v>
      </c>
      <c r="Y18" s="45">
        <v>45665</v>
      </c>
      <c r="Z18" s="45">
        <v>45672</v>
      </c>
      <c r="AA18" s="45">
        <v>45679</v>
      </c>
      <c r="AB18" s="45"/>
      <c r="AC18" s="100">
        <f>+IF(OR(X18="Devuelta",AL18&lt;&gt;0),$A$1-AB18,IF(AND(AA18="",Z18=""),"No radicada",IF(AA18&lt;&gt;"",$A$1-AA18,$A$1-Z18)))</f>
        <v>68</v>
      </c>
      <c r="AD18" s="100" t="str">
        <f>+IF(AC18="No radicada","No radicada",IF(AC18&lt;1,"Corriente",IF(AC18&lt;=30,"0-30",IF(AND(AC18&lt;=60,AC18&gt;30),"31-60",IF(AND(AC18&lt;=90,AC18&gt;60),"61-90",IF(AND(AC18&lt;=180,AC18&gt;90),"91-180",IF(AND(AC18&lt;=360,AC18&gt;180),"181-360",IF(AC18&gt;360,"Más de 360"))))))))</f>
        <v>61-90</v>
      </c>
      <c r="AE18" s="46">
        <v>556329</v>
      </c>
      <c r="AF18" s="46">
        <v>556329</v>
      </c>
      <c r="AG18" s="46">
        <v>0</v>
      </c>
      <c r="AH18" s="46">
        <v>0</v>
      </c>
      <c r="AI18" s="46">
        <v>0</v>
      </c>
      <c r="AJ18" s="46">
        <v>150684</v>
      </c>
      <c r="AK18" s="46">
        <v>0</v>
      </c>
      <c r="AL18" s="46">
        <v>0</v>
      </c>
      <c r="AM18" s="48"/>
      <c r="AN18" s="48"/>
      <c r="AO18" s="48" t="s">
        <v>287</v>
      </c>
      <c r="AP18" s="48" t="s">
        <v>251</v>
      </c>
      <c r="AQ18" s="46">
        <v>8113</v>
      </c>
      <c r="AR18" s="46">
        <v>405645</v>
      </c>
      <c r="AS18" s="46">
        <v>150684</v>
      </c>
      <c r="AT18" s="48" t="s">
        <v>233</v>
      </c>
      <c r="AU18" s="48" t="s">
        <v>287</v>
      </c>
      <c r="AV18" s="48" t="s">
        <v>235</v>
      </c>
      <c r="AW18" s="48" t="s">
        <v>237</v>
      </c>
      <c r="AX18" s="48" t="s">
        <v>236</v>
      </c>
      <c r="AY18" s="48" t="s">
        <v>238</v>
      </c>
      <c r="AZ18" s="102">
        <v>394518</v>
      </c>
      <c r="BA18" s="103">
        <v>0</v>
      </c>
      <c r="BB18" s="103">
        <v>0</v>
      </c>
      <c r="BC18" s="103">
        <v>0</v>
      </c>
      <c r="BD18" s="103">
        <v>0</v>
      </c>
      <c r="BE18" s="46">
        <v>150684</v>
      </c>
      <c r="BF18" s="103">
        <v>0</v>
      </c>
      <c r="BG18" s="103">
        <v>0</v>
      </c>
      <c r="BH18" s="103">
        <v>0</v>
      </c>
      <c r="BI18" s="46">
        <v>397532</v>
      </c>
      <c r="BJ18" s="41"/>
      <c r="BK18" s="41">
        <v>4800067887</v>
      </c>
      <c r="BL18" s="45">
        <v>45734</v>
      </c>
      <c r="BM18" s="41" t="s">
        <v>421</v>
      </c>
      <c r="BN18" s="46">
        <v>15000000</v>
      </c>
    </row>
    <row r="19" spans="1:66" x14ac:dyDescent="0.2">
      <c r="A19" s="18">
        <v>900169638</v>
      </c>
      <c r="B19" s="18" t="s">
        <v>20</v>
      </c>
      <c r="C19" s="18" t="s">
        <v>14</v>
      </c>
      <c r="D19" s="18">
        <v>129129</v>
      </c>
      <c r="E19" s="18" t="str">
        <f>+CONCATENATE(C19,D19)</f>
        <v>FE129129</v>
      </c>
      <c r="F19" s="18" t="s">
        <v>156</v>
      </c>
      <c r="G19" s="18" t="str">
        <f>+CONCATENATE(A19,"_",E19)</f>
        <v>900169638_FE129129</v>
      </c>
      <c r="H19" s="18">
        <v>20240705</v>
      </c>
      <c r="I19" s="18">
        <v>20240902</v>
      </c>
      <c r="J19" s="18">
        <v>60</v>
      </c>
      <c r="K19" s="19">
        <v>0</v>
      </c>
      <c r="L19" s="19">
        <v>0</v>
      </c>
      <c r="M19" s="19">
        <v>0</v>
      </c>
      <c r="N19" s="19">
        <v>467286</v>
      </c>
      <c r="O19" s="19">
        <v>0</v>
      </c>
      <c r="P19" s="43">
        <v>467286</v>
      </c>
      <c r="Q19" s="18" t="s">
        <v>430</v>
      </c>
      <c r="R19" s="41" t="s">
        <v>436</v>
      </c>
      <c r="S19" s="46">
        <v>0</v>
      </c>
      <c r="T19" s="41"/>
      <c r="U19" s="41"/>
      <c r="V19" s="41"/>
      <c r="W19" s="41"/>
      <c r="X19" s="41" t="s">
        <v>231</v>
      </c>
      <c r="Y19" s="45">
        <v>45478</v>
      </c>
      <c r="Z19" s="45">
        <v>45488</v>
      </c>
      <c r="AA19" s="45">
        <v>45745</v>
      </c>
      <c r="AB19" s="45"/>
      <c r="AC19" s="100">
        <f>+IF(OR(X19="Devuelta",AL19&lt;&gt;0),$A$1-AB19,IF(AND(AA19="",Z19=""),"No radicada",IF(AA19&lt;&gt;"",$A$1-AA19,$A$1-Z19)))</f>
        <v>2</v>
      </c>
      <c r="AD19" s="100" t="str">
        <f>+IF(AC19="No radicada","No radicada",IF(AC19&lt;1,"Corriente",IF(AC19&lt;=30,"0-30",IF(AND(AC19&lt;=60,AC19&gt;30),"31-60",IF(AND(AC19&lt;=90,AC19&gt;60),"61-90",IF(AND(AC19&lt;=180,AC19&gt;90),"91-180",IF(AND(AC19&lt;=360,AC19&gt;180),"181-360",IF(AC19&gt;360,"Más de 360"))))))))</f>
        <v>0-30</v>
      </c>
      <c r="AE19" s="46">
        <v>10051220</v>
      </c>
      <c r="AF19" s="46">
        <v>404224</v>
      </c>
      <c r="AG19" s="46">
        <v>0</v>
      </c>
      <c r="AH19" s="46">
        <v>0</v>
      </c>
      <c r="AI19" s="46">
        <v>0</v>
      </c>
      <c r="AJ19" s="46">
        <v>404224</v>
      </c>
      <c r="AK19" s="46">
        <v>0</v>
      </c>
      <c r="AL19" s="46">
        <v>0</v>
      </c>
      <c r="AM19" s="48"/>
      <c r="AN19" s="48"/>
      <c r="AO19" s="48" t="s">
        <v>273</v>
      </c>
      <c r="AP19" s="48" t="s">
        <v>239</v>
      </c>
      <c r="AQ19" s="46">
        <v>0</v>
      </c>
      <c r="AR19" s="46">
        <v>0</v>
      </c>
      <c r="AS19" s="46">
        <v>404224</v>
      </c>
      <c r="AT19" s="48" t="s">
        <v>233</v>
      </c>
      <c r="AU19" s="48" t="s">
        <v>274</v>
      </c>
      <c r="AV19" s="48" t="s">
        <v>266</v>
      </c>
      <c r="AW19" s="48" t="s">
        <v>237</v>
      </c>
      <c r="AX19" s="48" t="s">
        <v>236</v>
      </c>
      <c r="AY19" s="48" t="s">
        <v>238</v>
      </c>
      <c r="AZ19" s="102">
        <v>63062</v>
      </c>
      <c r="BA19" s="103">
        <v>0</v>
      </c>
      <c r="BB19" s="103">
        <v>0</v>
      </c>
      <c r="BC19" s="103">
        <v>0</v>
      </c>
      <c r="BD19" s="103">
        <v>0</v>
      </c>
      <c r="BE19" s="46">
        <v>404224</v>
      </c>
      <c r="BF19" s="103">
        <v>0</v>
      </c>
      <c r="BG19" s="103">
        <v>0</v>
      </c>
      <c r="BH19" s="103">
        <v>0</v>
      </c>
      <c r="BI19" s="46">
        <v>9382910</v>
      </c>
      <c r="BJ19" s="41"/>
      <c r="BK19" s="41">
        <v>4800065750</v>
      </c>
      <c r="BL19" s="45">
        <v>45594</v>
      </c>
      <c r="BM19" s="41" t="s">
        <v>420</v>
      </c>
      <c r="BN19" s="46">
        <v>30074866</v>
      </c>
    </row>
    <row r="20" spans="1:66" x14ac:dyDescent="0.2">
      <c r="A20" s="18">
        <v>900169638</v>
      </c>
      <c r="B20" s="18" t="s">
        <v>20</v>
      </c>
      <c r="C20" s="18" t="s">
        <v>14</v>
      </c>
      <c r="D20" s="18">
        <v>133430</v>
      </c>
      <c r="E20" s="18" t="str">
        <f>+CONCATENATE(C20,D20)</f>
        <v>FE133430</v>
      </c>
      <c r="F20" s="18" t="s">
        <v>165</v>
      </c>
      <c r="G20" s="18" t="str">
        <f>+CONCATENATE(A20,"_",E20)</f>
        <v>900169638_FE133430</v>
      </c>
      <c r="H20" s="18">
        <v>20240905</v>
      </c>
      <c r="I20" s="18">
        <v>20241103</v>
      </c>
      <c r="J20" s="18">
        <v>60</v>
      </c>
      <c r="K20" s="19">
        <v>0</v>
      </c>
      <c r="L20" s="19">
        <v>0</v>
      </c>
      <c r="M20" s="19">
        <v>0</v>
      </c>
      <c r="N20" s="19">
        <v>304596</v>
      </c>
      <c r="O20" s="19">
        <v>0</v>
      </c>
      <c r="P20" s="43">
        <v>304596</v>
      </c>
      <c r="Q20" s="18" t="s">
        <v>427</v>
      </c>
      <c r="R20" s="41" t="s">
        <v>436</v>
      </c>
      <c r="S20" s="46">
        <v>0</v>
      </c>
      <c r="T20" s="41"/>
      <c r="U20" s="41"/>
      <c r="V20" s="41"/>
      <c r="W20" s="41"/>
      <c r="X20" s="41" t="s">
        <v>231</v>
      </c>
      <c r="Y20" s="45">
        <v>45540</v>
      </c>
      <c r="Z20" s="45">
        <v>45566</v>
      </c>
      <c r="AA20" s="45">
        <v>45745</v>
      </c>
      <c r="AB20" s="45"/>
      <c r="AC20" s="100">
        <f>+IF(OR(X20="Devuelta",AL20&lt;&gt;0),$A$1-AB20,IF(AND(AA20="",Z20=""),"No radicada",IF(AA20&lt;&gt;"",$A$1-AA20,$A$1-Z20)))</f>
        <v>2</v>
      </c>
      <c r="AD20" s="100" t="str">
        <f>+IF(AC20="No radicada","No radicada",IF(AC20&lt;1,"Corriente",IF(AC20&lt;=30,"0-30",IF(AND(AC20&lt;=60,AC20&gt;30),"31-60",IF(AND(AC20&lt;=90,AC20&gt;60),"61-90",IF(AND(AC20&lt;=180,AC20&gt;90),"91-180",IF(AND(AC20&lt;=360,AC20&gt;180),"181-360",IF(AC20&gt;360,"Más de 360"))))))))</f>
        <v>0-30</v>
      </c>
      <c r="AE20" s="46">
        <v>2858440</v>
      </c>
      <c r="AF20" s="46">
        <v>310812</v>
      </c>
      <c r="AG20" s="46">
        <v>0</v>
      </c>
      <c r="AH20" s="46">
        <v>0</v>
      </c>
      <c r="AI20" s="46">
        <v>0</v>
      </c>
      <c r="AJ20" s="46">
        <v>257490</v>
      </c>
      <c r="AK20" s="46">
        <v>53322</v>
      </c>
      <c r="AL20" s="46">
        <v>0</v>
      </c>
      <c r="AM20" s="48"/>
      <c r="AN20" s="48"/>
      <c r="AO20" s="48" t="s">
        <v>292</v>
      </c>
      <c r="AP20" s="48"/>
      <c r="AQ20" s="46">
        <v>0</v>
      </c>
      <c r="AR20" s="46">
        <v>0</v>
      </c>
      <c r="AS20" s="46">
        <v>257490</v>
      </c>
      <c r="AT20" s="48" t="s">
        <v>233</v>
      </c>
      <c r="AU20" s="48" t="s">
        <v>292</v>
      </c>
      <c r="AV20" s="48" t="s">
        <v>235</v>
      </c>
      <c r="AW20" s="48" t="s">
        <v>237</v>
      </c>
      <c r="AX20" s="48" t="s">
        <v>236</v>
      </c>
      <c r="AY20" s="48" t="s">
        <v>238</v>
      </c>
      <c r="AZ20" s="102">
        <v>47106</v>
      </c>
      <c r="BA20" s="103">
        <v>0</v>
      </c>
      <c r="BB20" s="103">
        <v>0</v>
      </c>
      <c r="BC20" s="103">
        <v>0</v>
      </c>
      <c r="BD20" s="103">
        <v>0</v>
      </c>
      <c r="BE20" s="46">
        <v>257490</v>
      </c>
      <c r="BF20" s="103">
        <v>0</v>
      </c>
      <c r="BG20" s="103">
        <v>0</v>
      </c>
      <c r="BH20" s="103">
        <v>0</v>
      </c>
      <c r="BI20" s="46">
        <v>2496675</v>
      </c>
      <c r="BJ20" s="41"/>
      <c r="BK20" s="41">
        <v>2201582044</v>
      </c>
      <c r="BL20" s="45">
        <v>45664</v>
      </c>
      <c r="BM20" s="41" t="s">
        <v>417</v>
      </c>
      <c r="BN20" s="46">
        <v>45978804</v>
      </c>
    </row>
    <row r="21" spans="1:66" x14ac:dyDescent="0.2">
      <c r="A21" s="18">
        <v>900169638</v>
      </c>
      <c r="B21" s="18" t="s">
        <v>20</v>
      </c>
      <c r="C21" s="18" t="s">
        <v>14</v>
      </c>
      <c r="D21" s="18">
        <v>142747</v>
      </c>
      <c r="E21" s="18" t="str">
        <f>+CONCATENATE(C21,D21)</f>
        <v>FE142747</v>
      </c>
      <c r="F21" s="18" t="s">
        <v>207</v>
      </c>
      <c r="G21" s="18" t="str">
        <f>+CONCATENATE(A21,"_",E21)</f>
        <v>900169638_FE142747</v>
      </c>
      <c r="H21" s="18">
        <v>20250108</v>
      </c>
      <c r="I21" s="18">
        <v>20250308</v>
      </c>
      <c r="J21" s="18">
        <v>60</v>
      </c>
      <c r="K21" s="19">
        <v>10147658</v>
      </c>
      <c r="L21" s="19">
        <v>0</v>
      </c>
      <c r="M21" s="19">
        <v>0</v>
      </c>
      <c r="N21" s="19">
        <v>0</v>
      </c>
      <c r="O21" s="19">
        <v>0</v>
      </c>
      <c r="P21" s="43">
        <v>10147658</v>
      </c>
      <c r="Q21" s="18" t="s">
        <v>426</v>
      </c>
      <c r="R21" s="41" t="s">
        <v>425</v>
      </c>
      <c r="S21" s="46">
        <v>0</v>
      </c>
      <c r="T21" s="41"/>
      <c r="U21" s="41"/>
      <c r="V21" s="41"/>
      <c r="W21" s="41"/>
      <c r="X21" s="41" t="s">
        <v>326</v>
      </c>
      <c r="Y21" s="45">
        <v>45665</v>
      </c>
      <c r="Z21" s="45">
        <v>45672</v>
      </c>
      <c r="AA21" s="45"/>
      <c r="AB21" s="45">
        <v>45684</v>
      </c>
      <c r="AC21" s="100">
        <f>+IF(OR(X21="Devuelta",AL21&lt;&gt;0),$A$1-AB21,IF(AND(AA21="",Z21=""),"No radicada",IF(AA21&lt;&gt;"",$A$1-AA21,$A$1-Z21)))</f>
        <v>63</v>
      </c>
      <c r="AD21" s="100" t="str">
        <f>+IF(AC21="No radicada","No radicada",IF(AC21&lt;1,"Corriente",IF(AC21&lt;=30,"0-30",IF(AND(AC21&lt;=60,AC21&gt;30),"31-60",IF(AND(AC21&lt;=90,AC21&gt;60),"61-90",IF(AND(AC21&lt;=180,AC21&gt;90),"91-180",IF(AND(AC21&lt;=360,AC21&gt;180),"181-360",IF(AC21&gt;360,"Más de 360"))))))))</f>
        <v>61-90</v>
      </c>
      <c r="AE21" s="46">
        <v>10354753</v>
      </c>
      <c r="AF21" s="46">
        <v>10354753</v>
      </c>
      <c r="AG21" s="46">
        <v>0</v>
      </c>
      <c r="AH21" s="46">
        <v>0</v>
      </c>
      <c r="AI21" s="46">
        <v>0</v>
      </c>
      <c r="AJ21" s="46">
        <v>0</v>
      </c>
      <c r="AK21" s="46">
        <v>0</v>
      </c>
      <c r="AL21" s="46">
        <v>10354753</v>
      </c>
      <c r="AM21" s="48"/>
      <c r="AN21" s="48" t="s">
        <v>398</v>
      </c>
      <c r="AO21" s="48"/>
      <c r="AP21" s="48"/>
      <c r="AQ21" s="46">
        <v>0</v>
      </c>
      <c r="AR21" s="46">
        <v>0</v>
      </c>
      <c r="AS21" s="46">
        <v>10354753</v>
      </c>
      <c r="AT21" s="48" t="s">
        <v>41</v>
      </c>
      <c r="AU21" s="48" t="s">
        <v>399</v>
      </c>
      <c r="AV21" s="48" t="s">
        <v>375</v>
      </c>
      <c r="AW21" s="48" t="s">
        <v>237</v>
      </c>
      <c r="AX21" s="48" t="s">
        <v>236</v>
      </c>
      <c r="AY21" s="48"/>
      <c r="AZ21" s="103">
        <v>0</v>
      </c>
      <c r="BA21" s="102">
        <v>10147658</v>
      </c>
      <c r="BB21" s="103">
        <v>0</v>
      </c>
      <c r="BC21" s="103">
        <v>0</v>
      </c>
      <c r="BD21" s="103">
        <v>0</v>
      </c>
      <c r="BE21" s="103">
        <v>0</v>
      </c>
      <c r="BF21" s="103">
        <v>0</v>
      </c>
      <c r="BG21" s="103">
        <v>0</v>
      </c>
      <c r="BH21" s="103">
        <v>0</v>
      </c>
      <c r="BI21" s="46">
        <v>0</v>
      </c>
      <c r="BJ21" s="41"/>
      <c r="BK21" s="41"/>
      <c r="BL21" s="45"/>
      <c r="BM21" s="41"/>
      <c r="BN21" s="46">
        <v>0</v>
      </c>
    </row>
    <row r="22" spans="1:66" x14ac:dyDescent="0.2">
      <c r="A22" s="18">
        <v>900169638</v>
      </c>
      <c r="B22" s="18" t="s">
        <v>20</v>
      </c>
      <c r="C22" s="18" t="s">
        <v>14</v>
      </c>
      <c r="D22" s="18">
        <v>112297</v>
      </c>
      <c r="E22" s="18" t="str">
        <f>+CONCATENATE(C22,D22)</f>
        <v>FE112297</v>
      </c>
      <c r="F22" s="18" t="s">
        <v>97</v>
      </c>
      <c r="G22" s="18" t="str">
        <f>+CONCATENATE(A22,"_",E22)</f>
        <v>900169638_FE112297</v>
      </c>
      <c r="H22" s="18">
        <v>20231130</v>
      </c>
      <c r="I22" s="18">
        <v>20240128</v>
      </c>
      <c r="J22" s="18">
        <v>60</v>
      </c>
      <c r="K22" s="19">
        <v>0</v>
      </c>
      <c r="L22" s="19">
        <v>0</v>
      </c>
      <c r="M22" s="19">
        <v>0</v>
      </c>
      <c r="N22" s="19">
        <v>0</v>
      </c>
      <c r="O22" s="19">
        <v>3982246</v>
      </c>
      <c r="P22" s="43">
        <v>3982246</v>
      </c>
      <c r="Q22" s="18" t="s">
        <v>426</v>
      </c>
      <c r="R22" s="41" t="s">
        <v>425</v>
      </c>
      <c r="S22" s="46">
        <v>0</v>
      </c>
      <c r="T22" s="41"/>
      <c r="U22" s="41"/>
      <c r="V22" s="41"/>
      <c r="W22" s="41"/>
      <c r="X22" s="41" t="s">
        <v>326</v>
      </c>
      <c r="Y22" s="45">
        <v>45260</v>
      </c>
      <c r="Z22" s="45">
        <v>45728</v>
      </c>
      <c r="AA22" s="45"/>
      <c r="AB22" s="45">
        <v>45738</v>
      </c>
      <c r="AC22" s="100">
        <f>+IF(OR(X22="Devuelta",AL22&lt;&gt;0),$A$1-AB22,IF(AND(AA22="",Z22=""),"No radicada",IF(AA22&lt;&gt;"",$A$1-AA22,$A$1-Z22)))</f>
        <v>9</v>
      </c>
      <c r="AD22" s="100" t="str">
        <f>+IF(AC22="No radicada","No radicada",IF(AC22&lt;1,"Corriente",IF(AC22&lt;=30,"0-30",IF(AND(AC22&lt;=60,AC22&gt;30),"31-60",IF(AND(AC22&lt;=90,AC22&gt;60),"61-90",IF(AND(AC22&lt;=180,AC22&gt;90),"91-180",IF(AND(AC22&lt;=360,AC22&gt;180),"181-360",IF(AC22&gt;360,"Más de 360"))))))))</f>
        <v>0-30</v>
      </c>
      <c r="AE22" s="46">
        <v>4063516</v>
      </c>
      <c r="AF22" s="46">
        <v>4063516</v>
      </c>
      <c r="AG22" s="46">
        <v>0</v>
      </c>
      <c r="AH22" s="46">
        <v>0</v>
      </c>
      <c r="AI22" s="46">
        <v>0</v>
      </c>
      <c r="AJ22" s="46">
        <v>0</v>
      </c>
      <c r="AK22" s="46">
        <v>0</v>
      </c>
      <c r="AL22" s="46">
        <v>4063516</v>
      </c>
      <c r="AM22" s="48"/>
      <c r="AN22" s="48" t="s">
        <v>402</v>
      </c>
      <c r="AO22" s="48"/>
      <c r="AP22" s="48"/>
      <c r="AQ22" s="46">
        <v>0</v>
      </c>
      <c r="AR22" s="46">
        <v>0</v>
      </c>
      <c r="AS22" s="46">
        <v>4063516</v>
      </c>
      <c r="AT22" s="48" t="s">
        <v>41</v>
      </c>
      <c r="AU22" s="48" t="s">
        <v>403</v>
      </c>
      <c r="AV22" s="48" t="s">
        <v>339</v>
      </c>
      <c r="AW22" s="48" t="s">
        <v>404</v>
      </c>
      <c r="AX22" s="48" t="s">
        <v>236</v>
      </c>
      <c r="AY22" s="48"/>
      <c r="AZ22" s="103">
        <v>0</v>
      </c>
      <c r="BA22" s="102">
        <v>3982246</v>
      </c>
      <c r="BB22" s="103">
        <v>0</v>
      </c>
      <c r="BC22" s="103">
        <v>0</v>
      </c>
      <c r="BD22" s="103">
        <v>0</v>
      </c>
      <c r="BE22" s="103">
        <v>0</v>
      </c>
      <c r="BF22" s="103">
        <v>0</v>
      </c>
      <c r="BG22" s="103">
        <v>0</v>
      </c>
      <c r="BH22" s="103">
        <v>0</v>
      </c>
      <c r="BI22" s="46">
        <v>0</v>
      </c>
      <c r="BJ22" s="41"/>
      <c r="BK22" s="41"/>
      <c r="BL22" s="45"/>
      <c r="BM22" s="41"/>
      <c r="BN22" s="46">
        <v>0</v>
      </c>
    </row>
    <row r="23" spans="1:66" x14ac:dyDescent="0.2">
      <c r="A23" s="18">
        <v>900169638</v>
      </c>
      <c r="B23" s="18" t="s">
        <v>20</v>
      </c>
      <c r="C23" s="18" t="s">
        <v>14</v>
      </c>
      <c r="D23" s="18">
        <v>123760</v>
      </c>
      <c r="E23" s="18" t="str">
        <f>+CONCATENATE(C23,D23)</f>
        <v>FE123760</v>
      </c>
      <c r="F23" s="18" t="s">
        <v>139</v>
      </c>
      <c r="G23" s="18" t="str">
        <f>+CONCATENATE(A23,"_",E23)</f>
        <v>900169638_FE123760</v>
      </c>
      <c r="H23" s="18">
        <v>20240410</v>
      </c>
      <c r="I23" s="18">
        <v>20240608</v>
      </c>
      <c r="J23" s="18">
        <v>60</v>
      </c>
      <c r="K23" s="19">
        <v>0</v>
      </c>
      <c r="L23" s="19">
        <v>0</v>
      </c>
      <c r="M23" s="19">
        <v>0</v>
      </c>
      <c r="N23" s="19">
        <v>0</v>
      </c>
      <c r="O23" s="19">
        <v>3610590</v>
      </c>
      <c r="P23" s="43">
        <v>3610590</v>
      </c>
      <c r="Q23" s="18" t="s">
        <v>426</v>
      </c>
      <c r="R23" s="41" t="s">
        <v>425</v>
      </c>
      <c r="S23" s="46">
        <v>0</v>
      </c>
      <c r="T23" s="41"/>
      <c r="U23" s="41"/>
      <c r="V23" s="41"/>
      <c r="W23" s="41"/>
      <c r="X23" s="41" t="s">
        <v>326</v>
      </c>
      <c r="Y23" s="45">
        <v>45392</v>
      </c>
      <c r="Z23" s="45">
        <v>45729</v>
      </c>
      <c r="AA23" s="45"/>
      <c r="AB23" s="45">
        <v>45738</v>
      </c>
      <c r="AC23" s="100">
        <f>+IF(OR(X23="Devuelta",AL23&lt;&gt;0),$A$1-AB23,IF(AND(AA23="",Z23=""),"No radicada",IF(AA23&lt;&gt;"",$A$1-AA23,$A$1-Z23)))</f>
        <v>9</v>
      </c>
      <c r="AD23" s="100" t="str">
        <f>+IF(AC23="No radicada","No radicada",IF(AC23&lt;1,"Corriente",IF(AC23&lt;=30,"0-30",IF(AND(AC23&lt;=60,AC23&gt;30),"31-60",IF(AND(AC23&lt;=90,AC23&gt;60),"61-90",IF(AND(AC23&lt;=180,AC23&gt;90),"91-180",IF(AND(AC23&lt;=360,AC23&gt;180),"181-360",IF(AC23&gt;360,"Más de 360"))))))))</f>
        <v>0-30</v>
      </c>
      <c r="AE23" s="46">
        <v>3684276</v>
      </c>
      <c r="AF23" s="46">
        <v>3684276</v>
      </c>
      <c r="AG23" s="46">
        <v>0</v>
      </c>
      <c r="AH23" s="46">
        <v>0</v>
      </c>
      <c r="AI23" s="46">
        <v>0</v>
      </c>
      <c r="AJ23" s="46">
        <v>0</v>
      </c>
      <c r="AK23" s="46">
        <v>0</v>
      </c>
      <c r="AL23" s="46">
        <v>3684276</v>
      </c>
      <c r="AM23" s="48"/>
      <c r="AN23" s="48" t="s">
        <v>405</v>
      </c>
      <c r="AO23" s="48"/>
      <c r="AP23" s="48"/>
      <c r="AQ23" s="46">
        <v>0</v>
      </c>
      <c r="AR23" s="46">
        <v>0</v>
      </c>
      <c r="AS23" s="46">
        <v>3684276</v>
      </c>
      <c r="AT23" s="48" t="s">
        <v>41</v>
      </c>
      <c r="AU23" s="48" t="s">
        <v>406</v>
      </c>
      <c r="AV23" s="48" t="s">
        <v>339</v>
      </c>
      <c r="AW23" s="48" t="s">
        <v>237</v>
      </c>
      <c r="AX23" s="48" t="s">
        <v>236</v>
      </c>
      <c r="AY23" s="48"/>
      <c r="AZ23" s="103">
        <v>0</v>
      </c>
      <c r="BA23" s="102">
        <v>3610590</v>
      </c>
      <c r="BB23" s="103">
        <v>0</v>
      </c>
      <c r="BC23" s="103">
        <v>0</v>
      </c>
      <c r="BD23" s="103">
        <v>0</v>
      </c>
      <c r="BE23" s="103">
        <v>0</v>
      </c>
      <c r="BF23" s="103">
        <v>0</v>
      </c>
      <c r="BG23" s="103">
        <v>0</v>
      </c>
      <c r="BH23" s="103">
        <v>0</v>
      </c>
      <c r="BI23" s="46">
        <v>0</v>
      </c>
      <c r="BJ23" s="41"/>
      <c r="BK23" s="41"/>
      <c r="BL23" s="45"/>
      <c r="BM23" s="41"/>
      <c r="BN23" s="46">
        <v>0</v>
      </c>
    </row>
    <row r="24" spans="1:66" x14ac:dyDescent="0.2">
      <c r="A24" s="18">
        <v>900169638</v>
      </c>
      <c r="B24" s="18" t="s">
        <v>20</v>
      </c>
      <c r="C24" s="18" t="s">
        <v>14</v>
      </c>
      <c r="D24" s="18">
        <v>112033</v>
      </c>
      <c r="E24" s="18" t="str">
        <f>+CONCATENATE(C24,D24)</f>
        <v>FE112033</v>
      </c>
      <c r="F24" s="18" t="s">
        <v>96</v>
      </c>
      <c r="G24" s="18" t="str">
        <f>+CONCATENATE(A24,"_",E24)</f>
        <v>900169638_FE112033</v>
      </c>
      <c r="H24" s="18">
        <v>20231130</v>
      </c>
      <c r="I24" s="18">
        <v>20240128</v>
      </c>
      <c r="J24" s="18">
        <v>60</v>
      </c>
      <c r="K24" s="19">
        <v>0</v>
      </c>
      <c r="L24" s="19">
        <v>0</v>
      </c>
      <c r="M24" s="19">
        <v>0</v>
      </c>
      <c r="N24" s="19">
        <v>0</v>
      </c>
      <c r="O24" s="19">
        <v>2889228</v>
      </c>
      <c r="P24" s="43">
        <v>2889228</v>
      </c>
      <c r="Q24" s="18" t="s">
        <v>426</v>
      </c>
      <c r="R24" s="41" t="s">
        <v>425</v>
      </c>
      <c r="S24" s="46">
        <v>0</v>
      </c>
      <c r="T24" s="41"/>
      <c r="U24" s="41"/>
      <c r="V24" s="41"/>
      <c r="W24" s="41"/>
      <c r="X24" s="41" t="s">
        <v>326</v>
      </c>
      <c r="Y24" s="45">
        <v>45260</v>
      </c>
      <c r="Z24" s="45">
        <v>45728</v>
      </c>
      <c r="AA24" s="45"/>
      <c r="AB24" s="45">
        <v>45738</v>
      </c>
      <c r="AC24" s="100">
        <f>+IF(OR(X24="Devuelta",AL24&lt;&gt;0),$A$1-AB24,IF(AND(AA24="",Z24=""),"No radicada",IF(AA24&lt;&gt;"",$A$1-AA24,$A$1-Z24)))</f>
        <v>9</v>
      </c>
      <c r="AD24" s="100" t="str">
        <f>+IF(AC24="No radicada","No radicada",IF(AC24&lt;1,"Corriente",IF(AC24&lt;=30,"0-30",IF(AND(AC24&lt;=60,AC24&gt;30),"31-60",IF(AND(AC24&lt;=90,AC24&gt;60),"61-90",IF(AND(AC24&lt;=180,AC24&gt;90),"91-180",IF(AND(AC24&lt;=360,AC24&gt;180),"181-360",IF(AC24&gt;360,"Más de 360"))))))))</f>
        <v>0-30</v>
      </c>
      <c r="AE24" s="46">
        <v>2948192</v>
      </c>
      <c r="AF24" s="46">
        <v>2948192</v>
      </c>
      <c r="AG24" s="46">
        <v>0</v>
      </c>
      <c r="AH24" s="46">
        <v>0</v>
      </c>
      <c r="AI24" s="46">
        <v>0</v>
      </c>
      <c r="AJ24" s="46">
        <v>0</v>
      </c>
      <c r="AK24" s="46">
        <v>0</v>
      </c>
      <c r="AL24" s="46">
        <v>2948192</v>
      </c>
      <c r="AM24" s="48"/>
      <c r="AN24" s="48" t="s">
        <v>386</v>
      </c>
      <c r="AO24" s="48"/>
      <c r="AP24" s="48"/>
      <c r="AQ24" s="46">
        <v>0</v>
      </c>
      <c r="AR24" s="46">
        <v>0</v>
      </c>
      <c r="AS24" s="46">
        <v>2948192</v>
      </c>
      <c r="AT24" s="48" t="s">
        <v>41</v>
      </c>
      <c r="AU24" s="48" t="s">
        <v>387</v>
      </c>
      <c r="AV24" s="48" t="s">
        <v>339</v>
      </c>
      <c r="AW24" s="48" t="s">
        <v>237</v>
      </c>
      <c r="AX24" s="48" t="s">
        <v>236</v>
      </c>
      <c r="AY24" s="48"/>
      <c r="AZ24" s="103">
        <v>0</v>
      </c>
      <c r="BA24" s="102">
        <v>2889228</v>
      </c>
      <c r="BB24" s="103">
        <v>0</v>
      </c>
      <c r="BC24" s="103">
        <v>0</v>
      </c>
      <c r="BD24" s="103">
        <v>0</v>
      </c>
      <c r="BE24" s="103">
        <v>0</v>
      </c>
      <c r="BF24" s="103">
        <v>0</v>
      </c>
      <c r="BG24" s="103">
        <v>0</v>
      </c>
      <c r="BH24" s="103">
        <v>0</v>
      </c>
      <c r="BI24" s="46">
        <v>0</v>
      </c>
      <c r="BJ24" s="41"/>
      <c r="BK24" s="41"/>
      <c r="BL24" s="45"/>
      <c r="BM24" s="41"/>
      <c r="BN24" s="46">
        <v>0</v>
      </c>
    </row>
    <row r="25" spans="1:66" x14ac:dyDescent="0.2">
      <c r="A25" s="18">
        <v>900169638</v>
      </c>
      <c r="B25" s="18" t="s">
        <v>20</v>
      </c>
      <c r="C25" s="18" t="s">
        <v>14</v>
      </c>
      <c r="D25" s="18">
        <v>114989</v>
      </c>
      <c r="E25" s="18" t="str">
        <f>+CONCATENATE(C25,D25)</f>
        <v>FE114989</v>
      </c>
      <c r="F25" s="18" t="s">
        <v>106</v>
      </c>
      <c r="G25" s="18" t="str">
        <f>+CONCATENATE(A25,"_",E25)</f>
        <v>900169638_FE114989</v>
      </c>
      <c r="H25" s="18">
        <v>20231231</v>
      </c>
      <c r="I25" s="18">
        <v>20240228</v>
      </c>
      <c r="J25" s="18">
        <v>60</v>
      </c>
      <c r="K25" s="19">
        <v>0</v>
      </c>
      <c r="L25" s="19">
        <v>0</v>
      </c>
      <c r="M25" s="19">
        <v>0</v>
      </c>
      <c r="N25" s="19">
        <v>0</v>
      </c>
      <c r="O25" s="19">
        <v>2555856</v>
      </c>
      <c r="P25" s="43">
        <v>2555856</v>
      </c>
      <c r="Q25" s="18" t="s">
        <v>426</v>
      </c>
      <c r="R25" s="41" t="s">
        <v>425</v>
      </c>
      <c r="S25" s="46">
        <v>0</v>
      </c>
      <c r="T25" s="41"/>
      <c r="U25" s="41"/>
      <c r="V25" s="41"/>
      <c r="W25" s="41"/>
      <c r="X25" s="41" t="s">
        <v>326</v>
      </c>
      <c r="Y25" s="45">
        <v>45291</v>
      </c>
      <c r="Z25" s="45">
        <v>45729</v>
      </c>
      <c r="AA25" s="45"/>
      <c r="AB25" s="45">
        <v>45736</v>
      </c>
      <c r="AC25" s="100">
        <f>+IF(OR(X25="Devuelta",AL25&lt;&gt;0),$A$1-AB25,IF(AND(AA25="",Z25=""),"No radicada",IF(AA25&lt;&gt;"",$A$1-AA25,$A$1-Z25)))</f>
        <v>11</v>
      </c>
      <c r="AD25" s="100" t="str">
        <f>+IF(AC25="No radicada","No radicada",IF(AC25&lt;1,"Corriente",IF(AC25&lt;=30,"0-30",IF(AND(AC25&lt;=60,AC25&gt;30),"31-60",IF(AND(AC25&lt;=90,AC25&gt;60),"61-90",IF(AND(AC25&lt;=180,AC25&gt;90),"91-180",IF(AND(AC25&lt;=360,AC25&gt;180),"181-360",IF(AC25&gt;360,"Más de 360"))))))))</f>
        <v>0-30</v>
      </c>
      <c r="AE25" s="46">
        <v>2608016</v>
      </c>
      <c r="AF25" s="46">
        <v>2608016</v>
      </c>
      <c r="AG25" s="46">
        <v>0</v>
      </c>
      <c r="AH25" s="46">
        <v>0</v>
      </c>
      <c r="AI25" s="46">
        <v>0</v>
      </c>
      <c r="AJ25" s="46">
        <v>0</v>
      </c>
      <c r="AK25" s="46">
        <v>0</v>
      </c>
      <c r="AL25" s="46">
        <v>2608016</v>
      </c>
      <c r="AM25" s="48"/>
      <c r="AN25" s="48" t="s">
        <v>376</v>
      </c>
      <c r="AO25" s="48"/>
      <c r="AP25" s="48"/>
      <c r="AQ25" s="46">
        <v>0</v>
      </c>
      <c r="AR25" s="46">
        <v>0</v>
      </c>
      <c r="AS25" s="46">
        <v>2608016</v>
      </c>
      <c r="AT25" s="48" t="s">
        <v>41</v>
      </c>
      <c r="AU25" s="48" t="s">
        <v>377</v>
      </c>
      <c r="AV25" s="48" t="s">
        <v>375</v>
      </c>
      <c r="AW25" s="48" t="s">
        <v>237</v>
      </c>
      <c r="AX25" s="48" t="s">
        <v>236</v>
      </c>
      <c r="AY25" s="48"/>
      <c r="AZ25" s="103">
        <v>0</v>
      </c>
      <c r="BA25" s="102">
        <v>2555856</v>
      </c>
      <c r="BB25" s="103">
        <v>0</v>
      </c>
      <c r="BC25" s="103">
        <v>0</v>
      </c>
      <c r="BD25" s="103">
        <v>0</v>
      </c>
      <c r="BE25" s="103">
        <v>0</v>
      </c>
      <c r="BF25" s="103">
        <v>0</v>
      </c>
      <c r="BG25" s="103">
        <v>0</v>
      </c>
      <c r="BH25" s="103">
        <v>0</v>
      </c>
      <c r="BI25" s="46">
        <v>0</v>
      </c>
      <c r="BJ25" s="41"/>
      <c r="BK25" s="41"/>
      <c r="BL25" s="45"/>
      <c r="BM25" s="41"/>
      <c r="BN25" s="46">
        <v>0</v>
      </c>
    </row>
    <row r="26" spans="1:66" x14ac:dyDescent="0.2">
      <c r="A26" s="18">
        <v>900169638</v>
      </c>
      <c r="B26" s="18" t="s">
        <v>20</v>
      </c>
      <c r="C26" s="18" t="s">
        <v>14</v>
      </c>
      <c r="D26" s="18">
        <v>129130</v>
      </c>
      <c r="E26" s="18" t="str">
        <f>+CONCATENATE(C26,D26)</f>
        <v>FE129130</v>
      </c>
      <c r="F26" s="18" t="s">
        <v>157</v>
      </c>
      <c r="G26" s="18" t="str">
        <f>+CONCATENATE(A26,"_",E26)</f>
        <v>900169638_FE129130</v>
      </c>
      <c r="H26" s="18">
        <v>20240705</v>
      </c>
      <c r="I26" s="18">
        <v>20240902</v>
      </c>
      <c r="J26" s="18">
        <v>60</v>
      </c>
      <c r="K26" s="19">
        <v>0</v>
      </c>
      <c r="L26" s="19">
        <v>0</v>
      </c>
      <c r="M26" s="19">
        <v>0</v>
      </c>
      <c r="N26" s="19">
        <v>2490062</v>
      </c>
      <c r="O26" s="19">
        <v>0</v>
      </c>
      <c r="P26" s="43">
        <v>2490062</v>
      </c>
      <c r="Q26" s="18" t="s">
        <v>426</v>
      </c>
      <c r="R26" s="41" t="s">
        <v>425</v>
      </c>
      <c r="S26" s="46">
        <v>0</v>
      </c>
      <c r="T26" s="41"/>
      <c r="U26" s="41"/>
      <c r="V26" s="41"/>
      <c r="W26" s="41"/>
      <c r="X26" s="41" t="s">
        <v>326</v>
      </c>
      <c r="Y26" s="45">
        <v>45478</v>
      </c>
      <c r="Z26" s="45">
        <v>45659</v>
      </c>
      <c r="AA26" s="45"/>
      <c r="AB26" s="45">
        <v>45679</v>
      </c>
      <c r="AC26" s="100">
        <f>+IF(OR(X26="Devuelta",AL26&lt;&gt;0),$A$1-AB26,IF(AND(AA26="",Z26=""),"No radicada",IF(AA26&lt;&gt;"",$A$1-AA26,$A$1-Z26)))</f>
        <v>68</v>
      </c>
      <c r="AD26" s="100" t="str">
        <f>+IF(AC26="No radicada","No radicada",IF(AC26&lt;1,"Corriente",IF(AC26&lt;=30,"0-30",IF(AND(AC26&lt;=60,AC26&gt;30),"31-60",IF(AND(AC26&lt;=90,AC26&gt;60),"61-90",IF(AND(AC26&lt;=180,AC26&gt;90),"91-180",IF(AND(AC26&lt;=360,AC26&gt;180),"181-360",IF(AC26&gt;360,"Más de 360"))))))))</f>
        <v>61-90</v>
      </c>
      <c r="AE26" s="46">
        <v>2540880</v>
      </c>
      <c r="AF26" s="46">
        <v>2540880</v>
      </c>
      <c r="AG26" s="46">
        <v>0</v>
      </c>
      <c r="AH26" s="46">
        <v>0</v>
      </c>
      <c r="AI26" s="46">
        <v>0</v>
      </c>
      <c r="AJ26" s="46">
        <v>0</v>
      </c>
      <c r="AK26" s="46">
        <v>0</v>
      </c>
      <c r="AL26" s="46">
        <v>2540880</v>
      </c>
      <c r="AM26" s="48"/>
      <c r="AN26" s="48" t="s">
        <v>407</v>
      </c>
      <c r="AO26" s="48"/>
      <c r="AP26" s="48"/>
      <c r="AQ26" s="46">
        <v>0</v>
      </c>
      <c r="AR26" s="46">
        <v>0</v>
      </c>
      <c r="AS26" s="46">
        <v>2540880</v>
      </c>
      <c r="AT26" s="48" t="s">
        <v>41</v>
      </c>
      <c r="AU26" s="48" t="s">
        <v>408</v>
      </c>
      <c r="AV26" s="48" t="s">
        <v>339</v>
      </c>
      <c r="AW26" s="48" t="s">
        <v>237</v>
      </c>
      <c r="AX26" s="48" t="s">
        <v>236</v>
      </c>
      <c r="AY26" s="48"/>
      <c r="AZ26" s="103">
        <v>0</v>
      </c>
      <c r="BA26" s="102">
        <v>2490062</v>
      </c>
      <c r="BB26" s="103">
        <v>0</v>
      </c>
      <c r="BC26" s="103">
        <v>0</v>
      </c>
      <c r="BD26" s="103">
        <v>0</v>
      </c>
      <c r="BE26" s="103">
        <v>0</v>
      </c>
      <c r="BF26" s="103">
        <v>0</v>
      </c>
      <c r="BG26" s="103">
        <v>0</v>
      </c>
      <c r="BH26" s="103">
        <v>0</v>
      </c>
      <c r="BI26" s="46">
        <v>0</v>
      </c>
      <c r="BJ26" s="41"/>
      <c r="BK26" s="41"/>
      <c r="BL26" s="45"/>
      <c r="BM26" s="41"/>
      <c r="BN26" s="46">
        <v>0</v>
      </c>
    </row>
    <row r="27" spans="1:66" x14ac:dyDescent="0.2">
      <c r="A27" s="18">
        <v>900169638</v>
      </c>
      <c r="B27" s="18" t="s">
        <v>20</v>
      </c>
      <c r="C27" s="18" t="s">
        <v>14</v>
      </c>
      <c r="D27" s="18">
        <v>145955</v>
      </c>
      <c r="E27" s="18" t="str">
        <f>+CONCATENATE(C27,D27)</f>
        <v>FE145955</v>
      </c>
      <c r="F27" s="18" t="s">
        <v>227</v>
      </c>
      <c r="G27" s="18" t="str">
        <f>+CONCATENATE(A27,"_",E27)</f>
        <v>900169638_FE145955</v>
      </c>
      <c r="H27" s="18">
        <v>20250212</v>
      </c>
      <c r="I27" s="18">
        <v>20250412</v>
      </c>
      <c r="J27" s="18">
        <v>60</v>
      </c>
      <c r="K27" s="19">
        <v>2385528</v>
      </c>
      <c r="L27" s="19">
        <v>0</v>
      </c>
      <c r="M27" s="19">
        <v>0</v>
      </c>
      <c r="N27" s="19">
        <v>0</v>
      </c>
      <c r="O27" s="19">
        <v>0</v>
      </c>
      <c r="P27" s="43">
        <v>2385528</v>
      </c>
      <c r="Q27" s="18" t="s">
        <v>426</v>
      </c>
      <c r="R27" s="41" t="s">
        <v>425</v>
      </c>
      <c r="S27" s="46">
        <v>0</v>
      </c>
      <c r="T27" s="41"/>
      <c r="U27" s="41"/>
      <c r="V27" s="41"/>
      <c r="W27" s="41"/>
      <c r="X27" s="41" t="s">
        <v>326</v>
      </c>
      <c r="Y27" s="45">
        <v>45700</v>
      </c>
      <c r="Z27" s="45">
        <v>45719</v>
      </c>
      <c r="AA27" s="45"/>
      <c r="AB27" s="45">
        <v>45741</v>
      </c>
      <c r="AC27" s="100">
        <f>+IF(OR(X27="Devuelta",AL27&lt;&gt;0),$A$1-AB27,IF(AND(AA27="",Z27=""),"No radicada",IF(AA27&lt;&gt;"",$A$1-AA27,$A$1-Z27)))</f>
        <v>6</v>
      </c>
      <c r="AD27" s="100" t="str">
        <f>+IF(AC27="No radicada","No radicada",IF(AC27&lt;1,"Corriente",IF(AC27&lt;=30,"0-30",IF(AND(AC27&lt;=60,AC27&gt;30),"31-60",IF(AND(AC27&lt;=90,AC27&gt;60),"61-90",IF(AND(AC27&lt;=180,AC27&gt;90),"91-180",IF(AND(AC27&lt;=360,AC27&gt;180),"181-360",IF(AC27&gt;360,"Más de 360"))))))))</f>
        <v>0-30</v>
      </c>
      <c r="AE27" s="46">
        <v>2434212</v>
      </c>
      <c r="AF27" s="46">
        <v>2434212</v>
      </c>
      <c r="AG27" s="46">
        <v>0</v>
      </c>
      <c r="AH27" s="46">
        <v>0</v>
      </c>
      <c r="AI27" s="46">
        <v>0</v>
      </c>
      <c r="AJ27" s="46">
        <v>0</v>
      </c>
      <c r="AK27" s="46">
        <v>0</v>
      </c>
      <c r="AL27" s="46">
        <v>2434212</v>
      </c>
      <c r="AM27" s="48"/>
      <c r="AN27" s="48" t="s">
        <v>395</v>
      </c>
      <c r="AO27" s="48"/>
      <c r="AP27" s="48"/>
      <c r="AQ27" s="46">
        <v>0</v>
      </c>
      <c r="AR27" s="46">
        <v>0</v>
      </c>
      <c r="AS27" s="46">
        <v>2434212</v>
      </c>
      <c r="AT27" s="48" t="s">
        <v>41</v>
      </c>
      <c r="AU27" s="48" t="s">
        <v>395</v>
      </c>
      <c r="AV27" s="48" t="s">
        <v>339</v>
      </c>
      <c r="AW27" s="48" t="s">
        <v>237</v>
      </c>
      <c r="AX27" s="48" t="s">
        <v>236</v>
      </c>
      <c r="AY27" s="48"/>
      <c r="AZ27" s="103">
        <v>0</v>
      </c>
      <c r="BA27" s="102">
        <v>2385528</v>
      </c>
      <c r="BB27" s="103">
        <v>0</v>
      </c>
      <c r="BC27" s="103">
        <v>0</v>
      </c>
      <c r="BD27" s="103">
        <v>0</v>
      </c>
      <c r="BE27" s="103">
        <v>0</v>
      </c>
      <c r="BF27" s="103">
        <v>0</v>
      </c>
      <c r="BG27" s="103">
        <v>0</v>
      </c>
      <c r="BH27" s="103">
        <v>0</v>
      </c>
      <c r="BI27" s="46">
        <v>0</v>
      </c>
      <c r="BJ27" s="41"/>
      <c r="BK27" s="41"/>
      <c r="BL27" s="45"/>
      <c r="BM27" s="41"/>
      <c r="BN27" s="46">
        <v>0</v>
      </c>
    </row>
    <row r="28" spans="1:66" x14ac:dyDescent="0.2">
      <c r="A28" s="18">
        <v>900169638</v>
      </c>
      <c r="B28" s="18" t="s">
        <v>20</v>
      </c>
      <c r="C28" s="18" t="s">
        <v>14</v>
      </c>
      <c r="D28" s="18">
        <v>137431</v>
      </c>
      <c r="E28" s="18" t="str">
        <f>+CONCATENATE(C28,D28)</f>
        <v>FE137431</v>
      </c>
      <c r="F28" s="18" t="s">
        <v>172</v>
      </c>
      <c r="G28" s="18" t="str">
        <f>+CONCATENATE(A28,"_",E28)</f>
        <v>900169638_FE137431</v>
      </c>
      <c r="H28" s="18">
        <v>20241029</v>
      </c>
      <c r="I28" s="18">
        <v>20241227</v>
      </c>
      <c r="J28" s="18">
        <v>60</v>
      </c>
      <c r="K28" s="19">
        <v>0</v>
      </c>
      <c r="L28" s="19">
        <v>0</v>
      </c>
      <c r="M28" s="19">
        <v>1918163</v>
      </c>
      <c r="N28" s="19">
        <v>0</v>
      </c>
      <c r="O28" s="19">
        <v>0</v>
      </c>
      <c r="P28" s="43">
        <v>1918163</v>
      </c>
      <c r="Q28" s="18" t="s">
        <v>426</v>
      </c>
      <c r="R28" s="41" t="s">
        <v>425</v>
      </c>
      <c r="S28" s="46">
        <v>0</v>
      </c>
      <c r="T28" s="41"/>
      <c r="U28" s="41"/>
      <c r="V28" s="41"/>
      <c r="W28" s="41"/>
      <c r="X28" s="41" t="s">
        <v>326</v>
      </c>
      <c r="Y28" s="45">
        <v>45594</v>
      </c>
      <c r="Z28" s="45">
        <v>45628</v>
      </c>
      <c r="AA28" s="45"/>
      <c r="AB28" s="45">
        <v>45643</v>
      </c>
      <c r="AC28" s="100">
        <f>+IF(OR(X28="Devuelta",AL28&lt;&gt;0),$A$1-AB28,IF(AND(AA28="",Z28=""),"No radicada",IF(AA28&lt;&gt;"",$A$1-AA28,$A$1-Z28)))</f>
        <v>104</v>
      </c>
      <c r="AD28" s="100" t="str">
        <f>+IF(AC28="No radicada","No radicada",IF(AC28&lt;1,"Corriente",IF(AC28&lt;=30,"0-30",IF(AND(AC28&lt;=60,AC28&gt;30),"31-60",IF(AND(AC28&lt;=90,AC28&gt;60),"61-90",IF(AND(AC28&lt;=180,AC28&gt;90),"91-180",IF(AND(AC28&lt;=360,AC28&gt;180),"181-360",IF(AC28&gt;360,"Más de 360"))))))))</f>
        <v>91-180</v>
      </c>
      <c r="AE28" s="46">
        <v>1957309</v>
      </c>
      <c r="AF28" s="46">
        <v>1957309</v>
      </c>
      <c r="AG28" s="46">
        <v>0</v>
      </c>
      <c r="AH28" s="46">
        <v>0</v>
      </c>
      <c r="AI28" s="46">
        <v>0</v>
      </c>
      <c r="AJ28" s="46">
        <v>0</v>
      </c>
      <c r="AK28" s="46">
        <v>0</v>
      </c>
      <c r="AL28" s="46">
        <v>1957309</v>
      </c>
      <c r="AM28" s="48"/>
      <c r="AN28" s="48" t="s">
        <v>374</v>
      </c>
      <c r="AO28" s="48"/>
      <c r="AP28" s="48"/>
      <c r="AQ28" s="46">
        <v>0</v>
      </c>
      <c r="AR28" s="46">
        <v>0</v>
      </c>
      <c r="AS28" s="46">
        <v>1957309</v>
      </c>
      <c r="AT28" s="48" t="s">
        <v>41</v>
      </c>
      <c r="AU28" s="48" t="s">
        <v>374</v>
      </c>
      <c r="AV28" s="48" t="s">
        <v>375</v>
      </c>
      <c r="AW28" s="48" t="s">
        <v>237</v>
      </c>
      <c r="AX28" s="48" t="s">
        <v>236</v>
      </c>
      <c r="AY28" s="48"/>
      <c r="AZ28" s="103">
        <v>0</v>
      </c>
      <c r="BA28" s="102">
        <v>1918163</v>
      </c>
      <c r="BB28" s="103">
        <v>0</v>
      </c>
      <c r="BC28" s="103">
        <v>0</v>
      </c>
      <c r="BD28" s="103">
        <v>0</v>
      </c>
      <c r="BE28" s="103">
        <v>0</v>
      </c>
      <c r="BF28" s="103">
        <v>0</v>
      </c>
      <c r="BG28" s="103">
        <v>0</v>
      </c>
      <c r="BH28" s="103">
        <v>0</v>
      </c>
      <c r="BI28" s="46">
        <v>0</v>
      </c>
      <c r="BJ28" s="41"/>
      <c r="BK28" s="41"/>
      <c r="BL28" s="45"/>
      <c r="BM28" s="41"/>
      <c r="BN28" s="46">
        <v>0</v>
      </c>
    </row>
    <row r="29" spans="1:66" x14ac:dyDescent="0.2">
      <c r="A29" s="18">
        <v>900169638</v>
      </c>
      <c r="B29" s="18" t="s">
        <v>20</v>
      </c>
      <c r="C29" s="18" t="s">
        <v>14</v>
      </c>
      <c r="D29" s="18">
        <v>142750</v>
      </c>
      <c r="E29" s="18" t="str">
        <f>+CONCATENATE(C29,D29)</f>
        <v>FE142750</v>
      </c>
      <c r="F29" s="18" t="s">
        <v>210</v>
      </c>
      <c r="G29" s="18" t="str">
        <f>+CONCATENATE(A29,"_",E29)</f>
        <v>900169638_FE142750</v>
      </c>
      <c r="H29" s="18">
        <v>20250108</v>
      </c>
      <c r="I29" s="18">
        <v>20250308</v>
      </c>
      <c r="J29" s="18">
        <v>60</v>
      </c>
      <c r="K29" s="19">
        <v>1826563</v>
      </c>
      <c r="L29" s="19">
        <v>0</v>
      </c>
      <c r="M29" s="19">
        <v>0</v>
      </c>
      <c r="N29" s="19">
        <v>0</v>
      </c>
      <c r="O29" s="19">
        <v>0</v>
      </c>
      <c r="P29" s="43">
        <v>1826563</v>
      </c>
      <c r="Q29" s="18" t="s">
        <v>426</v>
      </c>
      <c r="R29" s="41" t="s">
        <v>425</v>
      </c>
      <c r="S29" s="46">
        <v>0</v>
      </c>
      <c r="T29" s="41"/>
      <c r="U29" s="41"/>
      <c r="V29" s="41"/>
      <c r="W29" s="41"/>
      <c r="X29" s="41" t="s">
        <v>326</v>
      </c>
      <c r="Y29" s="45">
        <v>45665</v>
      </c>
      <c r="Z29" s="45">
        <v>45672</v>
      </c>
      <c r="AA29" s="45"/>
      <c r="AB29" s="45">
        <v>45679</v>
      </c>
      <c r="AC29" s="100">
        <f>+IF(OR(X29="Devuelta",AL29&lt;&gt;0),$A$1-AB29,IF(AND(AA29="",Z29=""),"No radicada",IF(AA29&lt;&gt;"",$A$1-AA29,$A$1-Z29)))</f>
        <v>68</v>
      </c>
      <c r="AD29" s="100" t="str">
        <f>+IF(AC29="No radicada","No radicada",IF(AC29&lt;1,"Corriente",IF(AC29&lt;=30,"0-30",IF(AND(AC29&lt;=60,AC29&gt;30),"31-60",IF(AND(AC29&lt;=90,AC29&gt;60),"61-90",IF(AND(AC29&lt;=180,AC29&gt;90),"91-180",IF(AND(AC29&lt;=360,AC29&gt;180),"181-360",IF(AC29&gt;360,"Más de 360"))))))))</f>
        <v>61-90</v>
      </c>
      <c r="AE29" s="46">
        <v>1863840</v>
      </c>
      <c r="AF29" s="46">
        <v>1863840</v>
      </c>
      <c r="AG29" s="46">
        <v>0</v>
      </c>
      <c r="AH29" s="46">
        <v>0</v>
      </c>
      <c r="AI29" s="46">
        <v>0</v>
      </c>
      <c r="AJ29" s="46">
        <v>0</v>
      </c>
      <c r="AK29" s="46">
        <v>0</v>
      </c>
      <c r="AL29" s="46">
        <v>1863840</v>
      </c>
      <c r="AM29" s="48"/>
      <c r="AN29" s="48" t="s">
        <v>409</v>
      </c>
      <c r="AO29" s="48"/>
      <c r="AP29" s="48"/>
      <c r="AQ29" s="46">
        <v>0</v>
      </c>
      <c r="AR29" s="46">
        <v>0</v>
      </c>
      <c r="AS29" s="46">
        <v>1863840</v>
      </c>
      <c r="AT29" s="48" t="s">
        <v>41</v>
      </c>
      <c r="AU29" s="48" t="s">
        <v>409</v>
      </c>
      <c r="AV29" s="48" t="s">
        <v>339</v>
      </c>
      <c r="AW29" s="48" t="s">
        <v>237</v>
      </c>
      <c r="AX29" s="48" t="s">
        <v>236</v>
      </c>
      <c r="AY29" s="48"/>
      <c r="AZ29" s="103">
        <v>0</v>
      </c>
      <c r="BA29" s="102">
        <v>1826563</v>
      </c>
      <c r="BB29" s="103">
        <v>0</v>
      </c>
      <c r="BC29" s="103">
        <v>0</v>
      </c>
      <c r="BD29" s="103">
        <v>0</v>
      </c>
      <c r="BE29" s="103">
        <v>0</v>
      </c>
      <c r="BF29" s="103">
        <v>0</v>
      </c>
      <c r="BG29" s="103">
        <v>0</v>
      </c>
      <c r="BH29" s="103">
        <v>0</v>
      </c>
      <c r="BI29" s="46">
        <v>0</v>
      </c>
      <c r="BJ29" s="41"/>
      <c r="BK29" s="41"/>
      <c r="BL29" s="45"/>
      <c r="BM29" s="41"/>
      <c r="BN29" s="46">
        <v>0</v>
      </c>
    </row>
    <row r="30" spans="1:66" x14ac:dyDescent="0.2">
      <c r="A30" s="18">
        <v>900169638</v>
      </c>
      <c r="B30" s="18" t="s">
        <v>20</v>
      </c>
      <c r="C30" s="18" t="s">
        <v>14</v>
      </c>
      <c r="D30" s="18">
        <v>122253</v>
      </c>
      <c r="E30" s="18" t="str">
        <f>+CONCATENATE(C30,D30)</f>
        <v>FE122253</v>
      </c>
      <c r="F30" s="18" t="s">
        <v>138</v>
      </c>
      <c r="G30" s="18" t="str">
        <f>+CONCATENATE(A30,"_",E30)</f>
        <v>900169638_FE122253</v>
      </c>
      <c r="H30" s="18">
        <v>20240406</v>
      </c>
      <c r="I30" s="18">
        <v>20240604</v>
      </c>
      <c r="J30" s="18">
        <v>60</v>
      </c>
      <c r="K30" s="19">
        <v>0</v>
      </c>
      <c r="L30" s="19">
        <v>0</v>
      </c>
      <c r="M30" s="19">
        <v>0</v>
      </c>
      <c r="N30" s="19">
        <v>0</v>
      </c>
      <c r="O30" s="19">
        <v>1660512</v>
      </c>
      <c r="P30" s="43">
        <v>1660512</v>
      </c>
      <c r="Q30" s="18" t="s">
        <v>426</v>
      </c>
      <c r="R30" s="41" t="s">
        <v>425</v>
      </c>
      <c r="S30" s="46">
        <v>0</v>
      </c>
      <c r="T30" s="41"/>
      <c r="U30" s="41"/>
      <c r="V30" s="41"/>
      <c r="W30" s="41"/>
      <c r="X30" s="41" t="s">
        <v>326</v>
      </c>
      <c r="Y30" s="45">
        <v>45388</v>
      </c>
      <c r="Z30" s="45">
        <v>45729</v>
      </c>
      <c r="AA30" s="45"/>
      <c r="AB30" s="45">
        <v>45738</v>
      </c>
      <c r="AC30" s="100">
        <f>+IF(OR(X30="Devuelta",AL30&lt;&gt;0),$A$1-AB30,IF(AND(AA30="",Z30=""),"No radicada",IF(AA30&lt;&gt;"",$A$1-AA30,$A$1-Z30)))</f>
        <v>9</v>
      </c>
      <c r="AD30" s="100" t="str">
        <f>+IF(AC30="No radicada","No radicada",IF(AC30&lt;1,"Corriente",IF(AC30&lt;=30,"0-30",IF(AND(AC30&lt;=60,AC30&gt;30),"31-60",IF(AND(AC30&lt;=90,AC30&gt;60),"61-90",IF(AND(AC30&lt;=180,AC30&gt;90),"91-180",IF(AND(AC30&lt;=360,AC30&gt;180),"181-360",IF(AC30&gt;360,"Más de 360"))))))))</f>
        <v>0-30</v>
      </c>
      <c r="AE30" s="46">
        <v>1694400</v>
      </c>
      <c r="AF30" s="46">
        <v>1694400</v>
      </c>
      <c r="AG30" s="46">
        <v>0</v>
      </c>
      <c r="AH30" s="46">
        <v>0</v>
      </c>
      <c r="AI30" s="46">
        <v>0</v>
      </c>
      <c r="AJ30" s="46">
        <v>0</v>
      </c>
      <c r="AK30" s="46">
        <v>0</v>
      </c>
      <c r="AL30" s="46">
        <v>1694400</v>
      </c>
      <c r="AM30" s="48"/>
      <c r="AN30" s="48" t="s">
        <v>400</v>
      </c>
      <c r="AO30" s="48"/>
      <c r="AP30" s="48"/>
      <c r="AQ30" s="46">
        <v>0</v>
      </c>
      <c r="AR30" s="46">
        <v>0</v>
      </c>
      <c r="AS30" s="46">
        <v>1694400</v>
      </c>
      <c r="AT30" s="48" t="s">
        <v>41</v>
      </c>
      <c r="AU30" s="48" t="s">
        <v>401</v>
      </c>
      <c r="AV30" s="48" t="s">
        <v>339</v>
      </c>
      <c r="AW30" s="48" t="s">
        <v>237</v>
      </c>
      <c r="AX30" s="48" t="s">
        <v>236</v>
      </c>
      <c r="AY30" s="48"/>
      <c r="AZ30" s="103">
        <v>0</v>
      </c>
      <c r="BA30" s="102">
        <v>1660512</v>
      </c>
      <c r="BB30" s="103">
        <v>0</v>
      </c>
      <c r="BC30" s="103">
        <v>0</v>
      </c>
      <c r="BD30" s="103">
        <v>0</v>
      </c>
      <c r="BE30" s="103">
        <v>0</v>
      </c>
      <c r="BF30" s="103">
        <v>0</v>
      </c>
      <c r="BG30" s="103">
        <v>0</v>
      </c>
      <c r="BH30" s="103">
        <v>0</v>
      </c>
      <c r="BI30" s="46">
        <v>0</v>
      </c>
      <c r="BJ30" s="41"/>
      <c r="BK30" s="41"/>
      <c r="BL30" s="45"/>
      <c r="BM30" s="41"/>
      <c r="BN30" s="46">
        <v>0</v>
      </c>
    </row>
    <row r="31" spans="1:66" x14ac:dyDescent="0.2">
      <c r="A31" s="18">
        <v>900169638</v>
      </c>
      <c r="B31" s="18" t="s">
        <v>20</v>
      </c>
      <c r="C31" s="18" t="s">
        <v>14</v>
      </c>
      <c r="D31" s="18">
        <v>112314</v>
      </c>
      <c r="E31" s="18" t="str">
        <f>+CONCATENATE(C31,D31)</f>
        <v>FE112314</v>
      </c>
      <c r="F31" s="18" t="s">
        <v>99</v>
      </c>
      <c r="G31" s="18" t="str">
        <f>+CONCATENATE(A31,"_",E31)</f>
        <v>900169638_FE112314</v>
      </c>
      <c r="H31" s="18">
        <v>20231130</v>
      </c>
      <c r="I31" s="18">
        <v>20240128</v>
      </c>
      <c r="J31" s="18">
        <v>60</v>
      </c>
      <c r="K31" s="19">
        <v>0</v>
      </c>
      <c r="L31" s="19">
        <v>0</v>
      </c>
      <c r="M31" s="19">
        <v>0</v>
      </c>
      <c r="N31" s="19">
        <v>0</v>
      </c>
      <c r="O31" s="19">
        <v>1630281</v>
      </c>
      <c r="P31" s="43">
        <v>1630281</v>
      </c>
      <c r="Q31" s="18" t="s">
        <v>426</v>
      </c>
      <c r="R31" s="41" t="s">
        <v>425</v>
      </c>
      <c r="S31" s="46">
        <v>0</v>
      </c>
      <c r="T31" s="41"/>
      <c r="U31" s="41"/>
      <c r="V31" s="41"/>
      <c r="W31" s="41"/>
      <c r="X31" s="41" t="s">
        <v>326</v>
      </c>
      <c r="Y31" s="45">
        <v>45260</v>
      </c>
      <c r="Z31" s="45">
        <v>45272</v>
      </c>
      <c r="AA31" s="45"/>
      <c r="AB31" s="45">
        <v>45288</v>
      </c>
      <c r="AC31" s="100">
        <f>+IF(OR(X31="Devuelta",AL31&lt;&gt;0),$A$1-AB31,IF(AND(AA31="",Z31=""),"No radicada",IF(AA31&lt;&gt;"",$A$1-AA31,$A$1-Z31)))</f>
        <v>459</v>
      </c>
      <c r="AD31" s="100" t="str">
        <f>+IF(AC31="No radicada","No radicada",IF(AC31&lt;1,"Corriente",IF(AC31&lt;=30,"0-30",IF(AND(AC31&lt;=60,AC31&gt;30),"31-60",IF(AND(AC31&lt;=90,AC31&gt;60),"61-90",IF(AND(AC31&lt;=180,AC31&gt;90),"91-180",IF(AND(AC31&lt;=360,AC31&gt;180),"181-360",IF(AC31&gt;360,"Más de 360"))))))))</f>
        <v>Más de 360</v>
      </c>
      <c r="AE31" s="46">
        <v>1663552</v>
      </c>
      <c r="AF31" s="46">
        <v>1663552</v>
      </c>
      <c r="AG31" s="46">
        <v>0</v>
      </c>
      <c r="AH31" s="46">
        <v>0</v>
      </c>
      <c r="AI31" s="46">
        <v>0</v>
      </c>
      <c r="AJ31" s="46">
        <v>0</v>
      </c>
      <c r="AK31" s="46">
        <v>0</v>
      </c>
      <c r="AL31" s="46">
        <v>1663552</v>
      </c>
      <c r="AM31" s="48"/>
      <c r="AN31" s="48" t="s">
        <v>412</v>
      </c>
      <c r="AO31" s="48"/>
      <c r="AP31" s="48"/>
      <c r="AQ31" s="46">
        <v>0</v>
      </c>
      <c r="AR31" s="46">
        <v>0</v>
      </c>
      <c r="AS31" s="46">
        <v>1663552</v>
      </c>
      <c r="AT31" s="48" t="s">
        <v>41</v>
      </c>
      <c r="AU31" s="48" t="s">
        <v>413</v>
      </c>
      <c r="AV31" s="48" t="s">
        <v>250</v>
      </c>
      <c r="AW31" s="48" t="s">
        <v>237</v>
      </c>
      <c r="AX31" s="48" t="s">
        <v>236</v>
      </c>
      <c r="AY31" s="48"/>
      <c r="AZ31" s="103">
        <v>0</v>
      </c>
      <c r="BA31" s="102">
        <v>1630281</v>
      </c>
      <c r="BB31" s="103">
        <v>0</v>
      </c>
      <c r="BC31" s="103">
        <v>0</v>
      </c>
      <c r="BD31" s="103">
        <v>0</v>
      </c>
      <c r="BE31" s="103">
        <v>0</v>
      </c>
      <c r="BF31" s="103">
        <v>0</v>
      </c>
      <c r="BG31" s="103">
        <v>0</v>
      </c>
      <c r="BH31" s="103">
        <v>0</v>
      </c>
      <c r="BI31" s="46">
        <v>0</v>
      </c>
      <c r="BJ31" s="41"/>
      <c r="BK31" s="41"/>
      <c r="BL31" s="45"/>
      <c r="BM31" s="41"/>
      <c r="BN31" s="46">
        <v>0</v>
      </c>
    </row>
    <row r="32" spans="1:66" x14ac:dyDescent="0.2">
      <c r="A32" s="18">
        <v>900169638</v>
      </c>
      <c r="B32" s="18" t="s">
        <v>20</v>
      </c>
      <c r="C32" s="18" t="s">
        <v>14</v>
      </c>
      <c r="D32" s="18">
        <v>76739</v>
      </c>
      <c r="E32" s="18" t="str">
        <f>+CONCATENATE(C32,D32)</f>
        <v>FE76739</v>
      </c>
      <c r="F32" s="18" t="s">
        <v>70</v>
      </c>
      <c r="G32" s="18" t="str">
        <f>+CONCATENATE(A32,"_",E32)</f>
        <v>900169638_FE76739</v>
      </c>
      <c r="H32" s="18">
        <v>20221231</v>
      </c>
      <c r="I32" s="18">
        <v>20230228</v>
      </c>
      <c r="J32" s="18">
        <v>60</v>
      </c>
      <c r="K32" s="19">
        <v>0</v>
      </c>
      <c r="L32" s="19">
        <v>0</v>
      </c>
      <c r="M32" s="19">
        <v>0</v>
      </c>
      <c r="N32" s="19">
        <v>0</v>
      </c>
      <c r="O32" s="19">
        <v>1533175</v>
      </c>
      <c r="P32" s="43">
        <v>1533175</v>
      </c>
      <c r="Q32" s="18" t="s">
        <v>426</v>
      </c>
      <c r="R32" s="41" t="s">
        <v>425</v>
      </c>
      <c r="S32" s="46">
        <v>0</v>
      </c>
      <c r="T32" s="41"/>
      <c r="U32" s="41"/>
      <c r="V32" s="41"/>
      <c r="W32" s="41"/>
      <c r="X32" s="41" t="s">
        <v>326</v>
      </c>
      <c r="Y32" s="45">
        <v>44926</v>
      </c>
      <c r="Z32" s="45">
        <v>44936</v>
      </c>
      <c r="AA32" s="45">
        <v>44936</v>
      </c>
      <c r="AB32" s="45">
        <v>44943</v>
      </c>
      <c r="AC32" s="100">
        <f>+IF(OR(X32="Devuelta",AL32&lt;&gt;0),$A$1-AB32,IF(AND(AA32="",Z32=""),"No radicada",IF(AA32&lt;&gt;"",$A$1-AA32,$A$1-Z32)))</f>
        <v>804</v>
      </c>
      <c r="AD32" s="100" t="str">
        <f>+IF(AC32="No radicada","No radicada",IF(AC32&lt;1,"Corriente",IF(AC32&lt;=30,"0-30",IF(AND(AC32&lt;=60,AC32&gt;30),"31-60",IF(AND(AC32&lt;=90,AC32&gt;60),"61-90",IF(AND(AC32&lt;=180,AC32&gt;90),"91-180",IF(AND(AC32&lt;=360,AC32&gt;180),"181-360",IF(AC32&gt;360,"Más de 360"))))))))</f>
        <v>Más de 360</v>
      </c>
      <c r="AE32" s="46">
        <v>1564464</v>
      </c>
      <c r="AF32" s="46">
        <v>1564464</v>
      </c>
      <c r="AG32" s="46">
        <v>0</v>
      </c>
      <c r="AH32" s="46">
        <v>0</v>
      </c>
      <c r="AI32" s="46">
        <v>0</v>
      </c>
      <c r="AJ32" s="46">
        <v>0</v>
      </c>
      <c r="AK32" s="46">
        <v>0</v>
      </c>
      <c r="AL32" s="46">
        <v>1564464</v>
      </c>
      <c r="AM32" s="48"/>
      <c r="AN32" s="48" t="s">
        <v>391</v>
      </c>
      <c r="AO32" s="48" t="s">
        <v>392</v>
      </c>
      <c r="AP32" s="48"/>
      <c r="AQ32" s="46">
        <v>0</v>
      </c>
      <c r="AR32" s="46">
        <v>0</v>
      </c>
      <c r="AS32" s="46">
        <v>1564464</v>
      </c>
      <c r="AT32" s="48" t="s">
        <v>41</v>
      </c>
      <c r="AU32" s="48" t="s">
        <v>393</v>
      </c>
      <c r="AV32" s="48" t="s">
        <v>250</v>
      </c>
      <c r="AW32" s="48"/>
      <c r="AX32" s="48" t="s">
        <v>236</v>
      </c>
      <c r="AY32" s="48" t="s">
        <v>297</v>
      </c>
      <c r="AZ32" s="103">
        <v>0</v>
      </c>
      <c r="BA32" s="102">
        <v>1533175</v>
      </c>
      <c r="BB32" s="103">
        <v>0</v>
      </c>
      <c r="BC32" s="103">
        <v>0</v>
      </c>
      <c r="BD32" s="103">
        <v>0</v>
      </c>
      <c r="BE32" s="103">
        <v>0</v>
      </c>
      <c r="BF32" s="103">
        <v>0</v>
      </c>
      <c r="BG32" s="103">
        <v>0</v>
      </c>
      <c r="BH32" s="103">
        <v>0</v>
      </c>
      <c r="BI32" s="46">
        <v>0</v>
      </c>
      <c r="BJ32" s="41"/>
      <c r="BK32" s="41"/>
      <c r="BL32" s="45"/>
      <c r="BM32" s="41"/>
      <c r="BN32" s="46">
        <v>0</v>
      </c>
    </row>
    <row r="33" spans="1:66" x14ac:dyDescent="0.2">
      <c r="A33" s="18">
        <v>900169638</v>
      </c>
      <c r="B33" s="18" t="s">
        <v>20</v>
      </c>
      <c r="C33" s="18" t="s">
        <v>14</v>
      </c>
      <c r="D33" s="18">
        <v>85293</v>
      </c>
      <c r="E33" s="18" t="str">
        <f>+CONCATENATE(C33,D33)</f>
        <v>FE85293</v>
      </c>
      <c r="F33" s="18" t="s">
        <v>73</v>
      </c>
      <c r="G33" s="18" t="str">
        <f>+CONCATENATE(A33,"_",E33)</f>
        <v>900169638_FE85293</v>
      </c>
      <c r="H33" s="18">
        <v>20230331</v>
      </c>
      <c r="I33" s="18">
        <v>20230529</v>
      </c>
      <c r="J33" s="18">
        <v>60</v>
      </c>
      <c r="K33" s="19">
        <v>0</v>
      </c>
      <c r="L33" s="19">
        <v>0</v>
      </c>
      <c r="M33" s="19">
        <v>0</v>
      </c>
      <c r="N33" s="19">
        <v>0</v>
      </c>
      <c r="O33" s="19">
        <v>1469292</v>
      </c>
      <c r="P33" s="43">
        <v>1469292</v>
      </c>
      <c r="Q33" s="18" t="s">
        <v>426</v>
      </c>
      <c r="R33" s="41" t="s">
        <v>425</v>
      </c>
      <c r="S33" s="46">
        <v>0</v>
      </c>
      <c r="T33" s="41"/>
      <c r="U33" s="41"/>
      <c r="V33" s="41"/>
      <c r="W33" s="41"/>
      <c r="X33" s="41" t="s">
        <v>326</v>
      </c>
      <c r="Y33" s="45">
        <v>45016</v>
      </c>
      <c r="Z33" s="45">
        <v>45035</v>
      </c>
      <c r="AA33" s="45">
        <v>45035</v>
      </c>
      <c r="AB33" s="45">
        <v>45043</v>
      </c>
      <c r="AC33" s="100">
        <f>+IF(OR(X33="Devuelta",AL33&lt;&gt;0),$A$1-AB33,IF(AND(AA33="",Z33=""),"No radicada",IF(AA33&lt;&gt;"",$A$1-AA33,$A$1-Z33)))</f>
        <v>704</v>
      </c>
      <c r="AD33" s="100" t="str">
        <f>+IF(AC33="No radicada","No radicada",IF(AC33&lt;1,"Corriente",IF(AC33&lt;=30,"0-30",IF(AND(AC33&lt;=60,AC33&gt;30),"31-60",IF(AND(AC33&lt;=90,AC33&gt;60),"61-90",IF(AND(AC33&lt;=180,AC33&gt;90),"91-180",IF(AND(AC33&lt;=360,AC33&gt;180),"181-360",IF(AC33&gt;360,"Más de 360"))))))))</f>
        <v>Más de 360</v>
      </c>
      <c r="AE33" s="46">
        <v>1499278</v>
      </c>
      <c r="AF33" s="46">
        <v>1499278</v>
      </c>
      <c r="AG33" s="46">
        <v>0</v>
      </c>
      <c r="AH33" s="46">
        <v>0</v>
      </c>
      <c r="AI33" s="46">
        <v>0</v>
      </c>
      <c r="AJ33" s="46">
        <v>0</v>
      </c>
      <c r="AK33" s="46">
        <v>0</v>
      </c>
      <c r="AL33" s="46">
        <v>1499278</v>
      </c>
      <c r="AM33" s="48"/>
      <c r="AN33" s="48" t="s">
        <v>336</v>
      </c>
      <c r="AO33" s="48" t="s">
        <v>337</v>
      </c>
      <c r="AP33" s="48"/>
      <c r="AQ33" s="46">
        <v>0</v>
      </c>
      <c r="AR33" s="46">
        <v>0</v>
      </c>
      <c r="AS33" s="46">
        <v>1499278</v>
      </c>
      <c r="AT33" s="48" t="s">
        <v>41</v>
      </c>
      <c r="AU33" s="48" t="s">
        <v>338</v>
      </c>
      <c r="AV33" s="48" t="s">
        <v>339</v>
      </c>
      <c r="AW33" s="48"/>
      <c r="AX33" s="48" t="s">
        <v>236</v>
      </c>
      <c r="AY33" s="48" t="s">
        <v>297</v>
      </c>
      <c r="AZ33" s="103">
        <v>0</v>
      </c>
      <c r="BA33" s="102">
        <v>1469292</v>
      </c>
      <c r="BB33" s="103">
        <v>0</v>
      </c>
      <c r="BC33" s="103">
        <v>0</v>
      </c>
      <c r="BD33" s="103">
        <v>0</v>
      </c>
      <c r="BE33" s="103">
        <v>0</v>
      </c>
      <c r="BF33" s="103">
        <v>0</v>
      </c>
      <c r="BG33" s="103">
        <v>0</v>
      </c>
      <c r="BH33" s="103">
        <v>0</v>
      </c>
      <c r="BI33" s="46">
        <v>0</v>
      </c>
      <c r="BJ33" s="41"/>
      <c r="BK33" s="41"/>
      <c r="BL33" s="45"/>
      <c r="BM33" s="41"/>
      <c r="BN33" s="46">
        <v>0</v>
      </c>
    </row>
    <row r="34" spans="1:66" x14ac:dyDescent="0.2">
      <c r="A34" s="18">
        <v>900169638</v>
      </c>
      <c r="B34" s="18" t="s">
        <v>20</v>
      </c>
      <c r="C34" s="18" t="s">
        <v>14</v>
      </c>
      <c r="D34" s="18">
        <v>74695</v>
      </c>
      <c r="E34" s="18" t="str">
        <f>+CONCATENATE(C34,D34)</f>
        <v>FE74695</v>
      </c>
      <c r="F34" s="18" t="s">
        <v>69</v>
      </c>
      <c r="G34" s="18" t="str">
        <f>+CONCATENATE(A34,"_",E34)</f>
        <v>900169638_FE74695</v>
      </c>
      <c r="H34" s="18">
        <v>20221130</v>
      </c>
      <c r="I34" s="18">
        <v>20230128</v>
      </c>
      <c r="J34" s="18">
        <v>60</v>
      </c>
      <c r="K34" s="19">
        <v>0</v>
      </c>
      <c r="L34" s="19">
        <v>0</v>
      </c>
      <c r="M34" s="19">
        <v>0</v>
      </c>
      <c r="N34" s="19">
        <v>0</v>
      </c>
      <c r="O34" s="19">
        <v>1436954</v>
      </c>
      <c r="P34" s="43">
        <v>1436954</v>
      </c>
      <c r="Q34" s="18" t="s">
        <v>426</v>
      </c>
      <c r="R34" s="41" t="s">
        <v>425</v>
      </c>
      <c r="S34" s="46">
        <v>0</v>
      </c>
      <c r="T34" s="41"/>
      <c r="U34" s="41"/>
      <c r="V34" s="41"/>
      <c r="W34" s="41"/>
      <c r="X34" s="41" t="s">
        <v>326</v>
      </c>
      <c r="Y34" s="45">
        <v>44895</v>
      </c>
      <c r="Z34" s="45">
        <v>45328</v>
      </c>
      <c r="AA34" s="45"/>
      <c r="AB34" s="45">
        <v>45344</v>
      </c>
      <c r="AC34" s="100">
        <f>+IF(OR(X34="Devuelta",AL34&lt;&gt;0),$A$1-AB34,IF(AND(AA34="",Z34=""),"No radicada",IF(AA34&lt;&gt;"",$A$1-AA34,$A$1-Z34)))</f>
        <v>403</v>
      </c>
      <c r="AD34" s="100" t="str">
        <f>+IF(AC34="No radicada","No radicada",IF(AC34&lt;1,"Corriente",IF(AC34&lt;=30,"0-30",IF(AND(AC34&lt;=60,AC34&gt;30),"31-60",IF(AND(AC34&lt;=90,AC34&gt;60),"61-90",IF(AND(AC34&lt;=180,AC34&gt;90),"91-180",IF(AND(AC34&lt;=360,AC34&gt;180),"181-360",IF(AC34&gt;360,"Más de 360"))))))))</f>
        <v>Más de 360</v>
      </c>
      <c r="AE34" s="46">
        <v>1466280</v>
      </c>
      <c r="AF34" s="46">
        <v>1466280</v>
      </c>
      <c r="AG34" s="46">
        <v>0</v>
      </c>
      <c r="AH34" s="46">
        <v>0</v>
      </c>
      <c r="AI34" s="46">
        <v>0</v>
      </c>
      <c r="AJ34" s="46">
        <v>0</v>
      </c>
      <c r="AK34" s="46">
        <v>0</v>
      </c>
      <c r="AL34" s="46">
        <v>1466280</v>
      </c>
      <c r="AM34" s="48"/>
      <c r="AN34" s="48" t="s">
        <v>363</v>
      </c>
      <c r="AO34" s="48" t="s">
        <v>364</v>
      </c>
      <c r="AP34" s="48"/>
      <c r="AQ34" s="46">
        <v>0</v>
      </c>
      <c r="AR34" s="46">
        <v>0</v>
      </c>
      <c r="AS34" s="46">
        <v>1466280</v>
      </c>
      <c r="AT34" s="48" t="s">
        <v>41</v>
      </c>
      <c r="AU34" s="48" t="s">
        <v>365</v>
      </c>
      <c r="AV34" s="48" t="s">
        <v>250</v>
      </c>
      <c r="AW34" s="48" t="s">
        <v>366</v>
      </c>
      <c r="AX34" s="48" t="s">
        <v>236</v>
      </c>
      <c r="AY34" s="48"/>
      <c r="AZ34" s="103">
        <v>0</v>
      </c>
      <c r="BA34" s="102">
        <v>1436954</v>
      </c>
      <c r="BB34" s="103">
        <v>0</v>
      </c>
      <c r="BC34" s="103">
        <v>0</v>
      </c>
      <c r="BD34" s="103">
        <v>0</v>
      </c>
      <c r="BE34" s="103">
        <v>0</v>
      </c>
      <c r="BF34" s="103">
        <v>0</v>
      </c>
      <c r="BG34" s="103">
        <v>0</v>
      </c>
      <c r="BH34" s="103">
        <v>0</v>
      </c>
      <c r="BI34" s="46">
        <v>0</v>
      </c>
      <c r="BJ34" s="41"/>
      <c r="BK34" s="41"/>
      <c r="BL34" s="45"/>
      <c r="BM34" s="41"/>
      <c r="BN34" s="46">
        <v>0</v>
      </c>
    </row>
    <row r="35" spans="1:66" x14ac:dyDescent="0.2">
      <c r="A35" s="18">
        <v>900169638</v>
      </c>
      <c r="B35" s="18" t="s">
        <v>20</v>
      </c>
      <c r="C35" s="18" t="s">
        <v>14</v>
      </c>
      <c r="D35" s="18">
        <v>79838</v>
      </c>
      <c r="E35" s="18" t="str">
        <f>+CONCATENATE(C35,D35)</f>
        <v>FE79838</v>
      </c>
      <c r="F35" s="18" t="s">
        <v>71</v>
      </c>
      <c r="G35" s="18" t="str">
        <f>+CONCATENATE(A35,"_",E35)</f>
        <v>900169638_FE79838</v>
      </c>
      <c r="H35" s="18">
        <v>20230131</v>
      </c>
      <c r="I35" s="18">
        <v>20230331</v>
      </c>
      <c r="J35" s="18">
        <v>60</v>
      </c>
      <c r="K35" s="19">
        <v>0</v>
      </c>
      <c r="L35" s="19">
        <v>0</v>
      </c>
      <c r="M35" s="19">
        <v>0</v>
      </c>
      <c r="N35" s="19">
        <v>0</v>
      </c>
      <c r="O35" s="19">
        <v>1405410</v>
      </c>
      <c r="P35" s="43">
        <v>1405410</v>
      </c>
      <c r="Q35" s="18" t="s">
        <v>426</v>
      </c>
      <c r="R35" s="41" t="s">
        <v>425</v>
      </c>
      <c r="S35" s="46">
        <v>0</v>
      </c>
      <c r="T35" s="41"/>
      <c r="U35" s="41"/>
      <c r="V35" s="41"/>
      <c r="W35" s="41"/>
      <c r="X35" s="41" t="s">
        <v>326</v>
      </c>
      <c r="Y35" s="45">
        <v>44957</v>
      </c>
      <c r="Z35" s="45">
        <v>44977</v>
      </c>
      <c r="AA35" s="45">
        <v>44977</v>
      </c>
      <c r="AB35" s="45">
        <v>44984</v>
      </c>
      <c r="AC35" s="100">
        <f>+IF(OR(X35="Devuelta",AL35&lt;&gt;0),$A$1-AB35,IF(AND(AA35="",Z35=""),"No radicada",IF(AA35&lt;&gt;"",$A$1-AA35,$A$1-Z35)))</f>
        <v>763</v>
      </c>
      <c r="AD35" s="100" t="str">
        <f>+IF(AC35="No radicada","No radicada",IF(AC35&lt;1,"Corriente",IF(AC35&lt;=30,"0-30",IF(AND(AC35&lt;=60,AC35&gt;30),"31-60",IF(AND(AC35&lt;=90,AC35&gt;60),"61-90",IF(AND(AC35&lt;=180,AC35&gt;90),"91-180",IF(AND(AC35&lt;=360,AC35&gt;180),"181-360",IF(AC35&gt;360,"Más de 360"))))))))</f>
        <v>Más de 360</v>
      </c>
      <c r="AE35" s="46">
        <v>1434092</v>
      </c>
      <c r="AF35" s="46">
        <v>1434092</v>
      </c>
      <c r="AG35" s="46">
        <v>0</v>
      </c>
      <c r="AH35" s="46">
        <v>0</v>
      </c>
      <c r="AI35" s="46">
        <v>0</v>
      </c>
      <c r="AJ35" s="46">
        <v>0</v>
      </c>
      <c r="AK35" s="46">
        <v>0</v>
      </c>
      <c r="AL35" s="46">
        <v>1434092</v>
      </c>
      <c r="AM35" s="48"/>
      <c r="AN35" s="48" t="s">
        <v>327</v>
      </c>
      <c r="AO35" s="48" t="s">
        <v>328</v>
      </c>
      <c r="AP35" s="48"/>
      <c r="AQ35" s="46">
        <v>0</v>
      </c>
      <c r="AR35" s="46">
        <v>0</v>
      </c>
      <c r="AS35" s="46">
        <v>1434092</v>
      </c>
      <c r="AT35" s="48" t="s">
        <v>41</v>
      </c>
      <c r="AU35" s="48" t="s">
        <v>329</v>
      </c>
      <c r="AV35" s="48" t="s">
        <v>250</v>
      </c>
      <c r="AW35" s="48"/>
      <c r="AX35" s="48" t="s">
        <v>236</v>
      </c>
      <c r="AY35" s="48" t="s">
        <v>297</v>
      </c>
      <c r="AZ35" s="103">
        <v>0</v>
      </c>
      <c r="BA35" s="102">
        <v>1405410</v>
      </c>
      <c r="BB35" s="103">
        <v>0</v>
      </c>
      <c r="BC35" s="103">
        <v>0</v>
      </c>
      <c r="BD35" s="103">
        <v>0</v>
      </c>
      <c r="BE35" s="103">
        <v>0</v>
      </c>
      <c r="BF35" s="103">
        <v>0</v>
      </c>
      <c r="BG35" s="103">
        <v>0</v>
      </c>
      <c r="BH35" s="103">
        <v>0</v>
      </c>
      <c r="BI35" s="46">
        <v>0</v>
      </c>
      <c r="BJ35" s="41"/>
      <c r="BK35" s="41"/>
      <c r="BL35" s="45"/>
      <c r="BM35" s="41"/>
      <c r="BN35" s="46">
        <v>0</v>
      </c>
    </row>
    <row r="36" spans="1:66" x14ac:dyDescent="0.2">
      <c r="A36" s="18">
        <v>900169638</v>
      </c>
      <c r="B36" s="18" t="s">
        <v>20</v>
      </c>
      <c r="C36" s="18" t="s">
        <v>14</v>
      </c>
      <c r="D36" s="18">
        <v>104710</v>
      </c>
      <c r="E36" s="18" t="str">
        <f>+CONCATENATE(C36,D36)</f>
        <v>FE104710</v>
      </c>
      <c r="F36" s="18" t="s">
        <v>88</v>
      </c>
      <c r="G36" s="18" t="str">
        <f>+CONCATENATE(A36,"_",E36)</f>
        <v>900169638_FE104710</v>
      </c>
      <c r="H36" s="18">
        <v>20230831</v>
      </c>
      <c r="I36" s="18">
        <v>20231029</v>
      </c>
      <c r="J36" s="18">
        <v>60</v>
      </c>
      <c r="K36" s="19">
        <v>0</v>
      </c>
      <c r="L36" s="19">
        <v>0</v>
      </c>
      <c r="M36" s="19">
        <v>0</v>
      </c>
      <c r="N36" s="19">
        <v>0</v>
      </c>
      <c r="O36" s="19">
        <v>1405410</v>
      </c>
      <c r="P36" s="43">
        <v>1405410</v>
      </c>
      <c r="Q36" s="18" t="s">
        <v>426</v>
      </c>
      <c r="R36" s="41" t="s">
        <v>425</v>
      </c>
      <c r="S36" s="46">
        <v>0</v>
      </c>
      <c r="T36" s="41"/>
      <c r="U36" s="41"/>
      <c r="V36" s="41"/>
      <c r="W36" s="41"/>
      <c r="X36" s="41" t="s">
        <v>367</v>
      </c>
      <c r="Y36" s="45">
        <v>45169</v>
      </c>
      <c r="Z36" s="45"/>
      <c r="AA36" s="45"/>
      <c r="AB36" s="45"/>
      <c r="AC36" s="100" t="str">
        <f>+IF(OR(X36="Devuelta",AL36&lt;&gt;0),$A$1-AB36,IF(AND(AA36="",Z36=""),"No radicada",IF(AA36&lt;&gt;"",$A$1-AA36,$A$1-Z36)))</f>
        <v>No radicada</v>
      </c>
      <c r="AD36" s="100" t="str">
        <f>+IF(AC36="No radicada","No radicada",IF(AC36&lt;1,"Corriente",IF(AC36&lt;=30,"0-30",IF(AND(AC36&lt;=60,AC36&gt;30),"31-60",IF(AND(AC36&lt;=90,AC36&gt;60),"61-90",IF(AND(AC36&lt;=180,AC36&gt;90),"91-180",IF(AND(AC36&lt;=360,AC36&gt;180),"181-360",IF(AC36&gt;360,"Más de 360"))))))))</f>
        <v>No radicada</v>
      </c>
      <c r="AE36" s="46">
        <v>1434092</v>
      </c>
      <c r="AF36" s="46">
        <v>1434092</v>
      </c>
      <c r="AG36" s="46">
        <v>0</v>
      </c>
      <c r="AH36" s="46">
        <v>0</v>
      </c>
      <c r="AI36" s="46">
        <v>0</v>
      </c>
      <c r="AJ36" s="46">
        <v>0</v>
      </c>
      <c r="AK36" s="46">
        <v>0</v>
      </c>
      <c r="AL36" s="46">
        <v>0</v>
      </c>
      <c r="AM36" s="48"/>
      <c r="AN36" s="48"/>
      <c r="AO36" s="48"/>
      <c r="AP36" s="48"/>
      <c r="AQ36" s="46">
        <v>0</v>
      </c>
      <c r="AR36" s="46">
        <v>0</v>
      </c>
      <c r="AS36" s="46">
        <v>1434092</v>
      </c>
      <c r="AT36" s="48" t="s">
        <v>41</v>
      </c>
      <c r="AU36" s="48" t="s">
        <v>394</v>
      </c>
      <c r="AV36" s="48" t="s">
        <v>235</v>
      </c>
      <c r="AW36" s="48" t="s">
        <v>237</v>
      </c>
      <c r="AX36" s="48" t="s">
        <v>236</v>
      </c>
      <c r="AY36" s="48"/>
      <c r="AZ36" s="103">
        <v>0</v>
      </c>
      <c r="BA36" s="102">
        <v>1405410</v>
      </c>
      <c r="BB36" s="103">
        <v>0</v>
      </c>
      <c r="BC36" s="103">
        <v>0</v>
      </c>
      <c r="BD36" s="103">
        <v>0</v>
      </c>
      <c r="BE36" s="103">
        <v>0</v>
      </c>
      <c r="BF36" s="103">
        <v>0</v>
      </c>
      <c r="BG36" s="103">
        <v>0</v>
      </c>
      <c r="BH36" s="103">
        <v>0</v>
      </c>
      <c r="BI36" s="46">
        <v>0</v>
      </c>
      <c r="BJ36" s="41"/>
      <c r="BK36" s="41"/>
      <c r="BL36" s="45"/>
      <c r="BM36" s="41"/>
      <c r="BN36" s="46">
        <v>0</v>
      </c>
    </row>
    <row r="37" spans="1:66" x14ac:dyDescent="0.2">
      <c r="A37" s="18">
        <v>900169638</v>
      </c>
      <c r="B37" s="18" t="s">
        <v>20</v>
      </c>
      <c r="C37" s="18" t="s">
        <v>14</v>
      </c>
      <c r="D37" s="18">
        <v>120427</v>
      </c>
      <c r="E37" s="18" t="str">
        <f>+CONCATENATE(C37,D37)</f>
        <v>FE120427</v>
      </c>
      <c r="F37" s="18" t="s">
        <v>130</v>
      </c>
      <c r="G37" s="18" t="str">
        <f>+CONCATENATE(A37,"_",E37)</f>
        <v>900169638_FE120427</v>
      </c>
      <c r="H37" s="18">
        <v>20240309</v>
      </c>
      <c r="I37" s="18">
        <v>20240507</v>
      </c>
      <c r="J37" s="18">
        <v>60</v>
      </c>
      <c r="K37" s="19">
        <v>0</v>
      </c>
      <c r="L37" s="19">
        <v>0</v>
      </c>
      <c r="M37" s="19">
        <v>0</v>
      </c>
      <c r="N37" s="19">
        <v>0</v>
      </c>
      <c r="O37" s="19">
        <v>1328410</v>
      </c>
      <c r="P37" s="43">
        <v>1328410</v>
      </c>
      <c r="Q37" s="18" t="s">
        <v>427</v>
      </c>
      <c r="R37" s="41" t="s">
        <v>425</v>
      </c>
      <c r="S37" s="46">
        <v>0</v>
      </c>
      <c r="T37" s="41"/>
      <c r="U37" s="41"/>
      <c r="V37" s="41"/>
      <c r="W37" s="41"/>
      <c r="X37" s="41" t="s">
        <v>326</v>
      </c>
      <c r="Y37" s="45">
        <v>45360</v>
      </c>
      <c r="Z37" s="45">
        <v>45729</v>
      </c>
      <c r="AA37" s="45"/>
      <c r="AB37" s="45">
        <v>45743</v>
      </c>
      <c r="AC37" s="100">
        <f>+IF(OR(X37="Devuelta",AL37&lt;&gt;0),$A$1-AB37,IF(AND(AA37="",Z37=""),"No radicada",IF(AA37&lt;&gt;"",$A$1-AA37,$A$1-Z37)))</f>
        <v>4</v>
      </c>
      <c r="AD37" s="100" t="str">
        <f>+IF(AC37="No radicada","No radicada",IF(AC37&lt;1,"Corriente",IF(AC37&lt;=30,"0-30",IF(AND(AC37&lt;=60,AC37&gt;30),"31-60",IF(AND(AC37&lt;=90,AC37&gt;60),"61-90",IF(AND(AC37&lt;=180,AC37&gt;90),"91-180",IF(AND(AC37&lt;=360,AC37&gt;180),"181-360",IF(AC37&gt;360,"Más de 360"))))))))</f>
        <v>0-30</v>
      </c>
      <c r="AE37" s="46">
        <v>1355520</v>
      </c>
      <c r="AF37" s="46">
        <v>1355520</v>
      </c>
      <c r="AG37" s="46">
        <v>0</v>
      </c>
      <c r="AH37" s="46">
        <v>0</v>
      </c>
      <c r="AI37" s="46">
        <v>0</v>
      </c>
      <c r="AJ37" s="46">
        <v>0</v>
      </c>
      <c r="AK37" s="46">
        <v>0</v>
      </c>
      <c r="AL37" s="46">
        <v>1355520</v>
      </c>
      <c r="AM37" s="48"/>
      <c r="AN37" s="48" t="s">
        <v>396</v>
      </c>
      <c r="AO37" s="48"/>
      <c r="AP37" s="48"/>
      <c r="AQ37" s="46">
        <v>0</v>
      </c>
      <c r="AR37" s="46">
        <v>0</v>
      </c>
      <c r="AS37" s="46">
        <v>1355520</v>
      </c>
      <c r="AT37" s="48" t="s">
        <v>41</v>
      </c>
      <c r="AU37" s="48" t="s">
        <v>397</v>
      </c>
      <c r="AV37" s="48" t="s">
        <v>339</v>
      </c>
      <c r="AW37" s="48" t="s">
        <v>237</v>
      </c>
      <c r="AX37" s="48" t="s">
        <v>236</v>
      </c>
      <c r="AY37" s="48"/>
      <c r="AZ37" s="103">
        <v>0</v>
      </c>
      <c r="BA37" s="102">
        <v>1328410</v>
      </c>
      <c r="BB37" s="103">
        <v>0</v>
      </c>
      <c r="BC37" s="103">
        <v>0</v>
      </c>
      <c r="BD37" s="103">
        <v>0</v>
      </c>
      <c r="BE37" s="103">
        <v>0</v>
      </c>
      <c r="BF37" s="103">
        <v>0</v>
      </c>
      <c r="BG37" s="103">
        <v>0</v>
      </c>
      <c r="BH37" s="103">
        <v>0</v>
      </c>
      <c r="BI37" s="46">
        <v>0</v>
      </c>
      <c r="BJ37" s="41"/>
      <c r="BK37" s="41"/>
      <c r="BL37" s="45"/>
      <c r="BM37" s="41"/>
      <c r="BN37" s="46">
        <v>0</v>
      </c>
    </row>
    <row r="38" spans="1:66" x14ac:dyDescent="0.2">
      <c r="A38" s="18">
        <v>900169638</v>
      </c>
      <c r="B38" s="18" t="s">
        <v>20</v>
      </c>
      <c r="C38" s="18" t="s">
        <v>14</v>
      </c>
      <c r="D38" s="18">
        <v>82887</v>
      </c>
      <c r="E38" s="18" t="str">
        <f>+CONCATENATE(C38,D38)</f>
        <v>FE82887</v>
      </c>
      <c r="F38" s="18" t="s">
        <v>72</v>
      </c>
      <c r="G38" s="18" t="str">
        <f>+CONCATENATE(A38,"_",E38)</f>
        <v>900169638_FE82887</v>
      </c>
      <c r="H38" s="18">
        <v>20230228</v>
      </c>
      <c r="I38" s="18">
        <v>20230428</v>
      </c>
      <c r="J38" s="18">
        <v>60</v>
      </c>
      <c r="K38" s="19">
        <v>0</v>
      </c>
      <c r="L38" s="19">
        <v>0</v>
      </c>
      <c r="M38" s="19">
        <v>0</v>
      </c>
      <c r="N38" s="19">
        <v>0</v>
      </c>
      <c r="O38" s="19">
        <v>1277646</v>
      </c>
      <c r="P38" s="43">
        <v>1277646</v>
      </c>
      <c r="Q38" s="18" t="s">
        <v>426</v>
      </c>
      <c r="R38" s="41" t="s">
        <v>425</v>
      </c>
      <c r="S38" s="46">
        <v>0</v>
      </c>
      <c r="T38" s="41"/>
      <c r="U38" s="41"/>
      <c r="V38" s="41"/>
      <c r="W38" s="41"/>
      <c r="X38" s="41" t="s">
        <v>367</v>
      </c>
      <c r="Y38" s="45">
        <v>44985</v>
      </c>
      <c r="Z38" s="45"/>
      <c r="AA38" s="45"/>
      <c r="AB38" s="45"/>
      <c r="AC38" s="100" t="str">
        <f>+IF(OR(X38="Devuelta",AL38&lt;&gt;0),$A$1-AB38,IF(AND(AA38="",Z38=""),"No radicada",IF(AA38&lt;&gt;"",$A$1-AA38,$A$1-Z38)))</f>
        <v>No radicada</v>
      </c>
      <c r="AD38" s="100" t="str">
        <f>+IF(AC38="No radicada","No radicada",IF(AC38&lt;1,"Corriente",IF(AC38&lt;=30,"0-30",IF(AND(AC38&lt;=60,AC38&gt;30),"31-60",IF(AND(AC38&lt;=90,AC38&gt;60),"61-90",IF(AND(AC38&lt;=180,AC38&gt;90),"91-180",IF(AND(AC38&lt;=360,AC38&gt;180),"181-360",IF(AC38&gt;360,"Más de 360"))))))))</f>
        <v>No radicada</v>
      </c>
      <c r="AE38" s="46">
        <v>1303720</v>
      </c>
      <c r="AF38" s="46">
        <v>1303720</v>
      </c>
      <c r="AG38" s="46">
        <v>0</v>
      </c>
      <c r="AH38" s="46">
        <v>0</v>
      </c>
      <c r="AI38" s="46">
        <v>0</v>
      </c>
      <c r="AJ38" s="46">
        <v>0</v>
      </c>
      <c r="AK38" s="46">
        <v>0</v>
      </c>
      <c r="AL38" s="46">
        <v>0</v>
      </c>
      <c r="AM38" s="48"/>
      <c r="AN38" s="48"/>
      <c r="AO38" s="48" t="s">
        <v>368</v>
      </c>
      <c r="AP38" s="48"/>
      <c r="AQ38" s="46">
        <v>0</v>
      </c>
      <c r="AR38" s="46">
        <v>0</v>
      </c>
      <c r="AS38" s="46">
        <v>1303720</v>
      </c>
      <c r="AT38" s="48" t="s">
        <v>41</v>
      </c>
      <c r="AU38" s="48" t="s">
        <v>369</v>
      </c>
      <c r="AV38" s="48" t="s">
        <v>339</v>
      </c>
      <c r="AW38" s="48"/>
      <c r="AX38" s="48" t="s">
        <v>236</v>
      </c>
      <c r="AY38" s="48"/>
      <c r="AZ38" s="103">
        <v>0</v>
      </c>
      <c r="BA38" s="102">
        <v>1277646</v>
      </c>
      <c r="BB38" s="103">
        <v>0</v>
      </c>
      <c r="BC38" s="103">
        <v>0</v>
      </c>
      <c r="BD38" s="103">
        <v>0</v>
      </c>
      <c r="BE38" s="103">
        <v>0</v>
      </c>
      <c r="BF38" s="103">
        <v>0</v>
      </c>
      <c r="BG38" s="103">
        <v>0</v>
      </c>
      <c r="BH38" s="103">
        <v>0</v>
      </c>
      <c r="BI38" s="46">
        <v>0</v>
      </c>
      <c r="BJ38" s="41"/>
      <c r="BK38" s="41"/>
      <c r="BL38" s="45"/>
      <c r="BM38" s="41"/>
      <c r="BN38" s="46">
        <v>0</v>
      </c>
    </row>
    <row r="39" spans="1:66" x14ac:dyDescent="0.2">
      <c r="A39" s="18">
        <v>900169638</v>
      </c>
      <c r="B39" s="18" t="s">
        <v>20</v>
      </c>
      <c r="C39" s="18" t="s">
        <v>14</v>
      </c>
      <c r="D39" s="18">
        <v>118947</v>
      </c>
      <c r="E39" s="18" t="str">
        <f>+CONCATENATE(C39,D39)</f>
        <v>FE118947</v>
      </c>
      <c r="F39" s="18" t="s">
        <v>116</v>
      </c>
      <c r="G39" s="18" t="str">
        <f>+CONCATENATE(A39,"_",E39)</f>
        <v>900169638_FE118947</v>
      </c>
      <c r="H39" s="18">
        <v>20240210</v>
      </c>
      <c r="I39" s="18">
        <v>20240409</v>
      </c>
      <c r="J39" s="18">
        <v>60</v>
      </c>
      <c r="K39" s="19">
        <v>0</v>
      </c>
      <c r="L39" s="19">
        <v>0</v>
      </c>
      <c r="M39" s="19">
        <v>0</v>
      </c>
      <c r="N39" s="19">
        <v>0</v>
      </c>
      <c r="O39" s="19">
        <v>1185659</v>
      </c>
      <c r="P39" s="43">
        <v>1185659</v>
      </c>
      <c r="Q39" s="18" t="s">
        <v>426</v>
      </c>
      <c r="R39" s="41" t="s">
        <v>425</v>
      </c>
      <c r="S39" s="46">
        <v>0</v>
      </c>
      <c r="T39" s="41"/>
      <c r="U39" s="41"/>
      <c r="V39" s="41"/>
      <c r="W39" s="41"/>
      <c r="X39" s="41" t="s">
        <v>326</v>
      </c>
      <c r="Y39" s="45">
        <v>45332</v>
      </c>
      <c r="Z39" s="45">
        <v>45691</v>
      </c>
      <c r="AA39" s="45"/>
      <c r="AB39" s="45">
        <v>45705</v>
      </c>
      <c r="AC39" s="100">
        <f>+IF(OR(X39="Devuelta",AL39&lt;&gt;0),$A$1-AB39,IF(AND(AA39="",Z39=""),"No radicada",IF(AA39&lt;&gt;"",$A$1-AA39,$A$1-Z39)))</f>
        <v>42</v>
      </c>
      <c r="AD39" s="100" t="str">
        <f>+IF(AC39="No radicada","No radicada",IF(AC39&lt;1,"Corriente",IF(AC39&lt;=30,"0-30",IF(AND(AC39&lt;=60,AC39&gt;30),"31-60",IF(AND(AC39&lt;=90,AC39&gt;60),"61-90",IF(AND(AC39&lt;=180,AC39&gt;90),"91-180",IF(AND(AC39&lt;=360,AC39&gt;180),"181-360",IF(AC39&gt;360,"Más de 360"))))))))</f>
        <v>31-60</v>
      </c>
      <c r="AE39" s="46">
        <v>1209856</v>
      </c>
      <c r="AF39" s="46">
        <v>1209856</v>
      </c>
      <c r="AG39" s="46">
        <v>0</v>
      </c>
      <c r="AH39" s="46">
        <v>0</v>
      </c>
      <c r="AI39" s="46">
        <v>0</v>
      </c>
      <c r="AJ39" s="46">
        <v>0</v>
      </c>
      <c r="AK39" s="46">
        <v>0</v>
      </c>
      <c r="AL39" s="46">
        <v>1209856</v>
      </c>
      <c r="AM39" s="48"/>
      <c r="AN39" s="48" t="s">
        <v>378</v>
      </c>
      <c r="AO39" s="48"/>
      <c r="AP39" s="48"/>
      <c r="AQ39" s="46">
        <v>0</v>
      </c>
      <c r="AR39" s="46">
        <v>0</v>
      </c>
      <c r="AS39" s="46">
        <v>1209856</v>
      </c>
      <c r="AT39" s="48" t="s">
        <v>41</v>
      </c>
      <c r="AU39" s="48" t="s">
        <v>379</v>
      </c>
      <c r="AV39" s="48" t="s">
        <v>339</v>
      </c>
      <c r="AW39" s="48" t="s">
        <v>237</v>
      </c>
      <c r="AX39" s="48" t="s">
        <v>236</v>
      </c>
      <c r="AY39" s="48"/>
      <c r="AZ39" s="103">
        <v>0</v>
      </c>
      <c r="BA39" s="102">
        <v>1185659</v>
      </c>
      <c r="BB39" s="103">
        <v>0</v>
      </c>
      <c r="BC39" s="103">
        <v>0</v>
      </c>
      <c r="BD39" s="103">
        <v>0</v>
      </c>
      <c r="BE39" s="103">
        <v>0</v>
      </c>
      <c r="BF39" s="103">
        <v>0</v>
      </c>
      <c r="BG39" s="103">
        <v>0</v>
      </c>
      <c r="BH39" s="103">
        <v>0</v>
      </c>
      <c r="BI39" s="46">
        <v>0</v>
      </c>
      <c r="BJ39" s="41"/>
      <c r="BK39" s="41"/>
      <c r="BL39" s="45"/>
      <c r="BM39" s="41"/>
      <c r="BN39" s="46">
        <v>0</v>
      </c>
    </row>
    <row r="40" spans="1:66" x14ac:dyDescent="0.2">
      <c r="A40" s="18">
        <v>900169638</v>
      </c>
      <c r="B40" s="18" t="s">
        <v>20</v>
      </c>
      <c r="C40" s="18" t="s">
        <v>14</v>
      </c>
      <c r="D40" s="18">
        <v>101265</v>
      </c>
      <c r="E40" s="18" t="str">
        <f>+CONCATENATE(C40,D40)</f>
        <v>FE101265</v>
      </c>
      <c r="F40" s="18" t="s">
        <v>84</v>
      </c>
      <c r="G40" s="18" t="str">
        <f>+CONCATENATE(A40,"_",E40)</f>
        <v>900169638_FE101265</v>
      </c>
      <c r="H40" s="18">
        <v>20230731</v>
      </c>
      <c r="I40" s="18">
        <v>20230928</v>
      </c>
      <c r="J40" s="18">
        <v>60</v>
      </c>
      <c r="K40" s="19">
        <v>0</v>
      </c>
      <c r="L40" s="19">
        <v>0</v>
      </c>
      <c r="M40" s="19">
        <v>0</v>
      </c>
      <c r="N40" s="19">
        <v>0</v>
      </c>
      <c r="O40" s="19">
        <v>638823</v>
      </c>
      <c r="P40" s="43">
        <v>638823</v>
      </c>
      <c r="Q40" s="18" t="s">
        <v>426</v>
      </c>
      <c r="R40" s="41" t="s">
        <v>425</v>
      </c>
      <c r="S40" s="46">
        <v>0</v>
      </c>
      <c r="T40" s="41"/>
      <c r="U40" s="41"/>
      <c r="V40" s="41"/>
      <c r="W40" s="41"/>
      <c r="X40" s="41" t="s">
        <v>326</v>
      </c>
      <c r="Y40" s="45">
        <v>45138</v>
      </c>
      <c r="Z40" s="45">
        <v>45691</v>
      </c>
      <c r="AA40" s="45"/>
      <c r="AB40" s="45">
        <v>45716</v>
      </c>
      <c r="AC40" s="100">
        <f>+IF(OR(X40="Devuelta",AL40&lt;&gt;0),$A$1-AB40,IF(AND(AA40="",Z40=""),"No radicada",IF(AA40&lt;&gt;"",$A$1-AA40,$A$1-Z40)))</f>
        <v>31</v>
      </c>
      <c r="AD40" s="100" t="str">
        <f>+IF(AC40="No radicada","No radicada",IF(AC40&lt;1,"Corriente",IF(AC40&lt;=30,"0-30",IF(AND(AC40&lt;=60,AC40&gt;30),"31-60",IF(AND(AC40&lt;=90,AC40&gt;60),"61-90",IF(AND(AC40&lt;=180,AC40&gt;90),"91-180",IF(AND(AC40&lt;=360,AC40&gt;180),"181-360",IF(AC40&gt;360,"Más de 360"))))))))</f>
        <v>31-60</v>
      </c>
      <c r="AE40" s="46">
        <v>651860</v>
      </c>
      <c r="AF40" s="46">
        <v>651860</v>
      </c>
      <c r="AG40" s="46">
        <v>0</v>
      </c>
      <c r="AH40" s="46">
        <v>0</v>
      </c>
      <c r="AI40" s="46">
        <v>0</v>
      </c>
      <c r="AJ40" s="46">
        <v>0</v>
      </c>
      <c r="AK40" s="46">
        <v>0</v>
      </c>
      <c r="AL40" s="46">
        <v>651860</v>
      </c>
      <c r="AM40" s="48"/>
      <c r="AN40" s="48" t="s">
        <v>380</v>
      </c>
      <c r="AO40" s="48"/>
      <c r="AP40" s="48"/>
      <c r="AQ40" s="46">
        <v>0</v>
      </c>
      <c r="AR40" s="46">
        <v>0</v>
      </c>
      <c r="AS40" s="46">
        <v>651860</v>
      </c>
      <c r="AT40" s="48" t="s">
        <v>41</v>
      </c>
      <c r="AU40" s="48" t="s">
        <v>381</v>
      </c>
      <c r="AV40" s="48" t="s">
        <v>339</v>
      </c>
      <c r="AW40" s="48" t="s">
        <v>237</v>
      </c>
      <c r="AX40" s="48" t="s">
        <v>236</v>
      </c>
      <c r="AY40" s="48"/>
      <c r="AZ40" s="103">
        <v>0</v>
      </c>
      <c r="BA40" s="102">
        <v>638823</v>
      </c>
      <c r="BB40" s="103">
        <v>0</v>
      </c>
      <c r="BC40" s="103">
        <v>0</v>
      </c>
      <c r="BD40" s="103">
        <v>0</v>
      </c>
      <c r="BE40" s="103">
        <v>0</v>
      </c>
      <c r="BF40" s="103">
        <v>0</v>
      </c>
      <c r="BG40" s="103">
        <v>0</v>
      </c>
      <c r="BH40" s="103">
        <v>0</v>
      </c>
      <c r="BI40" s="46">
        <v>0</v>
      </c>
      <c r="BJ40" s="41"/>
      <c r="BK40" s="41"/>
      <c r="BL40" s="45"/>
      <c r="BM40" s="41"/>
      <c r="BN40" s="46">
        <v>0</v>
      </c>
    </row>
    <row r="41" spans="1:66" x14ac:dyDescent="0.2">
      <c r="A41" s="18">
        <v>900169638</v>
      </c>
      <c r="B41" s="18" t="s">
        <v>20</v>
      </c>
      <c r="C41" s="18" t="s">
        <v>14</v>
      </c>
      <c r="D41" s="18">
        <v>109300</v>
      </c>
      <c r="E41" s="18" t="str">
        <f>+CONCATENATE(C41,D41)</f>
        <v>FE109300</v>
      </c>
      <c r="F41" s="18" t="s">
        <v>93</v>
      </c>
      <c r="G41" s="18" t="str">
        <f>+CONCATENATE(A41,"_",E41)</f>
        <v>900169638_FE109300</v>
      </c>
      <c r="H41" s="18">
        <v>20231031</v>
      </c>
      <c r="I41" s="18">
        <v>20231229</v>
      </c>
      <c r="J41" s="18">
        <v>60</v>
      </c>
      <c r="K41" s="19">
        <v>0</v>
      </c>
      <c r="L41" s="19">
        <v>0</v>
      </c>
      <c r="M41" s="19">
        <v>0</v>
      </c>
      <c r="N41" s="19">
        <v>0</v>
      </c>
      <c r="O41" s="19">
        <v>638257</v>
      </c>
      <c r="P41" s="43">
        <v>638257</v>
      </c>
      <c r="Q41" s="18" t="s">
        <v>426</v>
      </c>
      <c r="R41" s="41" t="s">
        <v>425</v>
      </c>
      <c r="S41" s="46">
        <v>0</v>
      </c>
      <c r="T41" s="41"/>
      <c r="U41" s="41"/>
      <c r="V41" s="41"/>
      <c r="W41" s="41"/>
      <c r="X41" s="41" t="s">
        <v>326</v>
      </c>
      <c r="Y41" s="45">
        <v>45230</v>
      </c>
      <c r="Z41" s="45">
        <v>45691</v>
      </c>
      <c r="AA41" s="45"/>
      <c r="AB41" s="45">
        <v>45716</v>
      </c>
      <c r="AC41" s="100">
        <f>+IF(OR(X41="Devuelta",AL41&lt;&gt;0),$A$1-AB41,IF(AND(AA41="",Z41=""),"No radicada",IF(AA41&lt;&gt;"",$A$1-AA41,$A$1-Z41)))</f>
        <v>31</v>
      </c>
      <c r="AD41" s="100" t="str">
        <f>+IF(AC41="No radicada","No radicada",IF(AC41&lt;1,"Corriente",IF(AC41&lt;=30,"0-30",IF(AND(AC41&lt;=60,AC41&gt;30),"31-60",IF(AND(AC41&lt;=90,AC41&gt;60),"61-90",IF(AND(AC41&lt;=180,AC41&gt;90),"91-180",IF(AND(AC41&lt;=360,AC41&gt;180),"181-360",IF(AC41&gt;360,"Más de 360"))))))))</f>
        <v>31-60</v>
      </c>
      <c r="AE41" s="46">
        <v>651283</v>
      </c>
      <c r="AF41" s="46">
        <v>651283</v>
      </c>
      <c r="AG41" s="46">
        <v>0</v>
      </c>
      <c r="AH41" s="46">
        <v>0</v>
      </c>
      <c r="AI41" s="46">
        <v>0</v>
      </c>
      <c r="AJ41" s="46">
        <v>0</v>
      </c>
      <c r="AK41" s="46">
        <v>0</v>
      </c>
      <c r="AL41" s="46">
        <v>651283</v>
      </c>
      <c r="AM41" s="48"/>
      <c r="AN41" s="48" t="s">
        <v>384</v>
      </c>
      <c r="AO41" s="48"/>
      <c r="AP41" s="48"/>
      <c r="AQ41" s="46">
        <v>0</v>
      </c>
      <c r="AR41" s="46">
        <v>0</v>
      </c>
      <c r="AS41" s="46">
        <v>651283</v>
      </c>
      <c r="AT41" s="48" t="s">
        <v>41</v>
      </c>
      <c r="AU41" s="48" t="s">
        <v>385</v>
      </c>
      <c r="AV41" s="48" t="s">
        <v>250</v>
      </c>
      <c r="AW41" s="48" t="s">
        <v>237</v>
      </c>
      <c r="AX41" s="48" t="s">
        <v>236</v>
      </c>
      <c r="AY41" s="48"/>
      <c r="AZ41" s="103">
        <v>0</v>
      </c>
      <c r="BA41" s="102">
        <v>638257</v>
      </c>
      <c r="BB41" s="103">
        <v>0</v>
      </c>
      <c r="BC41" s="103">
        <v>0</v>
      </c>
      <c r="BD41" s="103">
        <v>0</v>
      </c>
      <c r="BE41" s="103">
        <v>0</v>
      </c>
      <c r="BF41" s="103">
        <v>0</v>
      </c>
      <c r="BG41" s="103">
        <v>0</v>
      </c>
      <c r="BH41" s="103">
        <v>0</v>
      </c>
      <c r="BI41" s="46">
        <v>0</v>
      </c>
      <c r="BJ41" s="41"/>
      <c r="BK41" s="41"/>
      <c r="BL41" s="45"/>
      <c r="BM41" s="41"/>
      <c r="BN41" s="46">
        <v>0</v>
      </c>
    </row>
    <row r="42" spans="1:66" x14ac:dyDescent="0.2">
      <c r="A42" s="18">
        <v>900169638</v>
      </c>
      <c r="B42" s="18" t="s">
        <v>20</v>
      </c>
      <c r="C42" s="18" t="s">
        <v>14</v>
      </c>
      <c r="D42" s="18">
        <v>118940</v>
      </c>
      <c r="E42" s="18" t="str">
        <f>+CONCATENATE(C42,D42)</f>
        <v>FE118940</v>
      </c>
      <c r="F42" s="18" t="s">
        <v>113</v>
      </c>
      <c r="G42" s="18" t="str">
        <f>+CONCATENATE(A42,"_",E42)</f>
        <v>900169638_FE118940</v>
      </c>
      <c r="H42" s="18">
        <v>20240210</v>
      </c>
      <c r="I42" s="18">
        <v>20240409</v>
      </c>
      <c r="J42" s="18">
        <v>60</v>
      </c>
      <c r="K42" s="19">
        <v>0</v>
      </c>
      <c r="L42" s="19">
        <v>0</v>
      </c>
      <c r="M42" s="19">
        <v>0</v>
      </c>
      <c r="N42" s="19">
        <v>0</v>
      </c>
      <c r="O42" s="19">
        <v>444622</v>
      </c>
      <c r="P42" s="43">
        <v>444622</v>
      </c>
      <c r="Q42" s="18" t="s">
        <v>427</v>
      </c>
      <c r="R42" s="41" t="s">
        <v>425</v>
      </c>
      <c r="S42" s="46">
        <v>0</v>
      </c>
      <c r="T42" s="41"/>
      <c r="U42" s="41"/>
      <c r="V42" s="41"/>
      <c r="W42" s="41"/>
      <c r="X42" s="41" t="s">
        <v>326</v>
      </c>
      <c r="Y42" s="45">
        <v>45332</v>
      </c>
      <c r="Z42" s="45">
        <v>45729</v>
      </c>
      <c r="AA42" s="45"/>
      <c r="AB42" s="45">
        <v>45743</v>
      </c>
      <c r="AC42" s="100">
        <f>+IF(OR(X42="Devuelta",AL42&lt;&gt;0),$A$1-AB42,IF(AND(AA42="",Z42=""),"No radicada",IF(AA42&lt;&gt;"",$A$1-AA42,$A$1-Z42)))</f>
        <v>4</v>
      </c>
      <c r="AD42" s="100" t="str">
        <f>+IF(AC42="No radicada","No radicada",IF(AC42&lt;1,"Corriente",IF(AC42&lt;=30,"0-30",IF(AND(AC42&lt;=60,AC42&gt;30),"31-60",IF(AND(AC42&lt;=90,AC42&gt;60),"61-90",IF(AND(AC42&lt;=180,AC42&gt;90),"91-180",IF(AND(AC42&lt;=360,AC42&gt;180),"181-360",IF(AC42&gt;360,"Más de 360"))))))))</f>
        <v>0-30</v>
      </c>
      <c r="AE42" s="46">
        <v>453696</v>
      </c>
      <c r="AF42" s="46">
        <v>453696</v>
      </c>
      <c r="AG42" s="46">
        <v>0</v>
      </c>
      <c r="AH42" s="46">
        <v>0</v>
      </c>
      <c r="AI42" s="46">
        <v>0</v>
      </c>
      <c r="AJ42" s="46">
        <v>0</v>
      </c>
      <c r="AK42" s="46">
        <v>0</v>
      </c>
      <c r="AL42" s="46">
        <v>453696</v>
      </c>
      <c r="AM42" s="48"/>
      <c r="AN42" s="48" t="s">
        <v>382</v>
      </c>
      <c r="AO42" s="48"/>
      <c r="AP42" s="48"/>
      <c r="AQ42" s="46">
        <v>0</v>
      </c>
      <c r="AR42" s="46">
        <v>0</v>
      </c>
      <c r="AS42" s="46">
        <v>453696</v>
      </c>
      <c r="AT42" s="48" t="s">
        <v>41</v>
      </c>
      <c r="AU42" s="48" t="s">
        <v>383</v>
      </c>
      <c r="AV42" s="48" t="s">
        <v>339</v>
      </c>
      <c r="AW42" s="48" t="s">
        <v>237</v>
      </c>
      <c r="AX42" s="48" t="s">
        <v>236</v>
      </c>
      <c r="AY42" s="48"/>
      <c r="AZ42" s="103">
        <v>0</v>
      </c>
      <c r="BA42" s="102">
        <v>444622</v>
      </c>
      <c r="BB42" s="103">
        <v>0</v>
      </c>
      <c r="BC42" s="103">
        <v>0</v>
      </c>
      <c r="BD42" s="103">
        <v>0</v>
      </c>
      <c r="BE42" s="103">
        <v>0</v>
      </c>
      <c r="BF42" s="103">
        <v>0</v>
      </c>
      <c r="BG42" s="103">
        <v>0</v>
      </c>
      <c r="BH42" s="103">
        <v>0</v>
      </c>
      <c r="BI42" s="46">
        <v>0</v>
      </c>
      <c r="BJ42" s="41"/>
      <c r="BK42" s="41"/>
      <c r="BL42" s="45"/>
      <c r="BM42" s="41"/>
      <c r="BN42" s="46">
        <v>0</v>
      </c>
    </row>
    <row r="43" spans="1:66" x14ac:dyDescent="0.2">
      <c r="A43" s="18">
        <v>900169638</v>
      </c>
      <c r="B43" s="18" t="s">
        <v>20</v>
      </c>
      <c r="C43" s="18" t="s">
        <v>14</v>
      </c>
      <c r="D43" s="18">
        <v>120082</v>
      </c>
      <c r="E43" s="18" t="str">
        <f>+CONCATENATE(C43,D43)</f>
        <v>FE120082</v>
      </c>
      <c r="F43" s="18" t="s">
        <v>127</v>
      </c>
      <c r="G43" s="18" t="str">
        <f>+CONCATENATE(A43,"_",E43)</f>
        <v>900169638_FE120082</v>
      </c>
      <c r="H43" s="18">
        <v>20240307</v>
      </c>
      <c r="I43" s="18">
        <v>20240505</v>
      </c>
      <c r="J43" s="18">
        <v>60</v>
      </c>
      <c r="K43" s="19">
        <v>0</v>
      </c>
      <c r="L43" s="19">
        <v>0</v>
      </c>
      <c r="M43" s="19">
        <v>0</v>
      </c>
      <c r="N43" s="19">
        <v>0</v>
      </c>
      <c r="O43" s="19">
        <v>83026</v>
      </c>
      <c r="P43" s="43">
        <v>83026</v>
      </c>
      <c r="Q43" s="18" t="s">
        <v>427</v>
      </c>
      <c r="R43" s="41" t="s">
        <v>425</v>
      </c>
      <c r="S43" s="46">
        <v>0</v>
      </c>
      <c r="T43" s="41"/>
      <c r="U43" s="41"/>
      <c r="V43" s="41"/>
      <c r="W43" s="41"/>
      <c r="X43" s="41" t="s">
        <v>326</v>
      </c>
      <c r="Y43" s="45">
        <v>45358</v>
      </c>
      <c r="Z43" s="45">
        <v>45729</v>
      </c>
      <c r="AA43" s="45"/>
      <c r="AB43" s="45">
        <v>45743</v>
      </c>
      <c r="AC43" s="100">
        <f>+IF(OR(X43="Devuelta",AL43&lt;&gt;0),$A$1-AB43,IF(AND(AA43="",Z43=""),"No radicada",IF(AA43&lt;&gt;"",$A$1-AA43,$A$1-Z43)))</f>
        <v>4</v>
      </c>
      <c r="AD43" s="100" t="str">
        <f>+IF(AC43="No radicada","No radicada",IF(AC43&lt;1,"Corriente",IF(AC43&lt;=30,"0-30",IF(AND(AC43&lt;=60,AC43&gt;30),"31-60",IF(AND(AC43&lt;=90,AC43&gt;60),"61-90",IF(AND(AC43&lt;=180,AC43&gt;90),"91-180",IF(AND(AC43&lt;=360,AC43&gt;180),"181-360",IF(AC43&gt;360,"Más de 360"))))))))</f>
        <v>0-30</v>
      </c>
      <c r="AE43" s="46">
        <v>84720</v>
      </c>
      <c r="AF43" s="46">
        <v>84720</v>
      </c>
      <c r="AG43" s="46">
        <v>0</v>
      </c>
      <c r="AH43" s="46">
        <v>0</v>
      </c>
      <c r="AI43" s="46">
        <v>0</v>
      </c>
      <c r="AJ43" s="46">
        <v>0</v>
      </c>
      <c r="AK43" s="46">
        <v>0</v>
      </c>
      <c r="AL43" s="46">
        <v>84720</v>
      </c>
      <c r="AM43" s="48"/>
      <c r="AN43" s="48" t="s">
        <v>414</v>
      </c>
      <c r="AO43" s="48"/>
      <c r="AP43" s="48"/>
      <c r="AQ43" s="46">
        <v>0</v>
      </c>
      <c r="AR43" s="46">
        <v>0</v>
      </c>
      <c r="AS43" s="46">
        <v>84720</v>
      </c>
      <c r="AT43" s="48" t="s">
        <v>41</v>
      </c>
      <c r="AU43" s="48" t="s">
        <v>415</v>
      </c>
      <c r="AV43" s="48" t="s">
        <v>339</v>
      </c>
      <c r="AW43" s="48" t="s">
        <v>237</v>
      </c>
      <c r="AX43" s="48" t="s">
        <v>236</v>
      </c>
      <c r="AY43" s="48"/>
      <c r="AZ43" s="103">
        <v>0</v>
      </c>
      <c r="BA43" s="102">
        <v>83026</v>
      </c>
      <c r="BB43" s="103">
        <v>0</v>
      </c>
      <c r="BC43" s="103">
        <v>0</v>
      </c>
      <c r="BD43" s="103">
        <v>0</v>
      </c>
      <c r="BE43" s="103">
        <v>0</v>
      </c>
      <c r="BF43" s="103">
        <v>0</v>
      </c>
      <c r="BG43" s="103">
        <v>0</v>
      </c>
      <c r="BH43" s="103">
        <v>0</v>
      </c>
      <c r="BI43" s="46">
        <v>0</v>
      </c>
      <c r="BJ43" s="41"/>
      <c r="BK43" s="41"/>
      <c r="BL43" s="45"/>
      <c r="BM43" s="41"/>
      <c r="BN43" s="46">
        <v>0</v>
      </c>
    </row>
    <row r="44" spans="1:66" x14ac:dyDescent="0.2">
      <c r="A44" s="18">
        <v>900169638</v>
      </c>
      <c r="B44" s="18" t="s">
        <v>20</v>
      </c>
      <c r="C44" s="18" t="s">
        <v>14</v>
      </c>
      <c r="D44" s="18">
        <v>124560</v>
      </c>
      <c r="E44" s="18" t="str">
        <f>+CONCATENATE(C44,D44)</f>
        <v>FE124560</v>
      </c>
      <c r="F44" s="18" t="s">
        <v>140</v>
      </c>
      <c r="G44" s="18" t="str">
        <f>+CONCATENATE(A44,"_",E44)</f>
        <v>900169638_FE124560</v>
      </c>
      <c r="H44" s="18">
        <v>20240507</v>
      </c>
      <c r="I44" s="18">
        <v>20240705</v>
      </c>
      <c r="J44" s="18">
        <v>60</v>
      </c>
      <c r="K44" s="19">
        <v>0</v>
      </c>
      <c r="L44" s="19">
        <v>0</v>
      </c>
      <c r="M44" s="19">
        <v>0</v>
      </c>
      <c r="N44" s="19">
        <v>0</v>
      </c>
      <c r="O44" s="19">
        <v>46036</v>
      </c>
      <c r="P44" s="43">
        <v>46036</v>
      </c>
      <c r="Q44" s="18" t="s">
        <v>426</v>
      </c>
      <c r="R44" s="41" t="s">
        <v>425</v>
      </c>
      <c r="S44" s="46">
        <v>0</v>
      </c>
      <c r="T44" s="41"/>
      <c r="U44" s="41"/>
      <c r="V44" s="41"/>
      <c r="W44" s="41"/>
      <c r="X44" s="41" t="s">
        <v>326</v>
      </c>
      <c r="Y44" s="45">
        <v>45419</v>
      </c>
      <c r="Z44" s="45">
        <v>45691</v>
      </c>
      <c r="AA44" s="45"/>
      <c r="AB44" s="45">
        <v>45701</v>
      </c>
      <c r="AC44" s="100">
        <f>+IF(OR(X44="Devuelta",AL44&lt;&gt;0),$A$1-AB44,IF(AND(AA44="",Z44=""),"No radicada",IF(AA44&lt;&gt;"",$A$1-AA44,$A$1-Z44)))</f>
        <v>46</v>
      </c>
      <c r="AD44" s="100" t="str">
        <f>+IF(AC44="No radicada","No radicada",IF(AC44&lt;1,"Corriente",IF(AC44&lt;=30,"0-30",IF(AND(AC44&lt;=60,AC44&gt;30),"31-60",IF(AND(AC44&lt;=90,AC44&gt;60),"61-90",IF(AND(AC44&lt;=180,AC44&gt;90),"91-180",IF(AND(AC44&lt;=360,AC44&gt;180),"181-360",IF(AC44&gt;360,"Más de 360"))))))))</f>
        <v>31-60</v>
      </c>
      <c r="AE44" s="46">
        <v>46976</v>
      </c>
      <c r="AF44" s="46">
        <v>46976</v>
      </c>
      <c r="AG44" s="46">
        <v>0</v>
      </c>
      <c r="AH44" s="46">
        <v>0</v>
      </c>
      <c r="AI44" s="46">
        <v>0</v>
      </c>
      <c r="AJ44" s="46">
        <v>0</v>
      </c>
      <c r="AK44" s="46">
        <v>0</v>
      </c>
      <c r="AL44" s="46">
        <v>46976</v>
      </c>
      <c r="AM44" s="48"/>
      <c r="AN44" s="48" t="s">
        <v>410</v>
      </c>
      <c r="AO44" s="48"/>
      <c r="AP44" s="48"/>
      <c r="AQ44" s="46">
        <v>0</v>
      </c>
      <c r="AR44" s="46">
        <v>0</v>
      </c>
      <c r="AS44" s="46">
        <v>46976</v>
      </c>
      <c r="AT44" s="48" t="s">
        <v>41</v>
      </c>
      <c r="AU44" s="48" t="s">
        <v>411</v>
      </c>
      <c r="AV44" s="48" t="s">
        <v>250</v>
      </c>
      <c r="AW44" s="48" t="s">
        <v>237</v>
      </c>
      <c r="AX44" s="48" t="s">
        <v>236</v>
      </c>
      <c r="AY44" s="48"/>
      <c r="AZ44" s="103">
        <v>0</v>
      </c>
      <c r="BA44" s="102">
        <v>46036</v>
      </c>
      <c r="BB44" s="103">
        <v>0</v>
      </c>
      <c r="BC44" s="103">
        <v>0</v>
      </c>
      <c r="BD44" s="103">
        <v>0</v>
      </c>
      <c r="BE44" s="103">
        <v>0</v>
      </c>
      <c r="BF44" s="103">
        <v>0</v>
      </c>
      <c r="BG44" s="103">
        <v>0</v>
      </c>
      <c r="BH44" s="103">
        <v>0</v>
      </c>
      <c r="BI44" s="46">
        <v>0</v>
      </c>
      <c r="BJ44" s="41"/>
      <c r="BK44" s="41"/>
      <c r="BL44" s="45"/>
      <c r="BM44" s="41"/>
      <c r="BN44" s="46">
        <v>0</v>
      </c>
    </row>
    <row r="45" spans="1:66" x14ac:dyDescent="0.2">
      <c r="A45" s="18">
        <v>900169638</v>
      </c>
      <c r="B45" s="18" t="s">
        <v>20</v>
      </c>
      <c r="C45" s="18" t="s">
        <v>14</v>
      </c>
      <c r="D45" s="18">
        <v>101243</v>
      </c>
      <c r="E45" s="18" t="str">
        <f>+CONCATENATE(C45,D45)</f>
        <v>FE101243</v>
      </c>
      <c r="F45" s="18" t="s">
        <v>82</v>
      </c>
      <c r="G45" s="18" t="str">
        <f>+CONCATENATE(A45,"_",E45)</f>
        <v>900169638_FE101243</v>
      </c>
      <c r="H45" s="18">
        <v>20230731</v>
      </c>
      <c r="I45" s="18">
        <v>20230928</v>
      </c>
      <c r="J45" s="18">
        <v>60</v>
      </c>
      <c r="K45" s="19">
        <v>0</v>
      </c>
      <c r="L45" s="19">
        <v>0</v>
      </c>
      <c r="M45" s="19">
        <v>0</v>
      </c>
      <c r="N45" s="19">
        <v>0</v>
      </c>
      <c r="O45" s="19">
        <v>22252</v>
      </c>
      <c r="P45" s="43">
        <v>22252</v>
      </c>
      <c r="Q45" s="18" t="s">
        <v>426</v>
      </c>
      <c r="R45" s="41" t="s">
        <v>425</v>
      </c>
      <c r="S45" s="46">
        <v>0</v>
      </c>
      <c r="T45" s="41"/>
      <c r="U45" s="41"/>
      <c r="V45" s="41"/>
      <c r="W45" s="41"/>
      <c r="X45" s="41" t="s">
        <v>326</v>
      </c>
      <c r="Y45" s="45">
        <v>45138</v>
      </c>
      <c r="Z45" s="45">
        <v>45170</v>
      </c>
      <c r="AA45" s="45"/>
      <c r="AB45" s="45">
        <v>45212</v>
      </c>
      <c r="AC45" s="100">
        <f>+IF(OR(X45="Devuelta",AL45&lt;&gt;0),$A$1-AB45,IF(AND(AA45="",Z45=""),"No radicada",IF(AA45&lt;&gt;"",$A$1-AA45,$A$1-Z45)))</f>
        <v>535</v>
      </c>
      <c r="AD45" s="100" t="str">
        <f>+IF(AC45="No radicada","No radicada",IF(AC45&lt;1,"Corriente",IF(AC45&lt;=30,"0-30",IF(AND(AC45&lt;=60,AC45&gt;30),"31-60",IF(AND(AC45&lt;=90,AC45&gt;60),"61-90",IF(AND(AC45&lt;=180,AC45&gt;90),"91-180",IF(AND(AC45&lt;=360,AC45&gt;180),"181-360",IF(AC45&gt;360,"Más de 360"))))))))</f>
        <v>Más de 360</v>
      </c>
      <c r="AE45" s="46">
        <v>22706</v>
      </c>
      <c r="AF45" s="46">
        <v>22706</v>
      </c>
      <c r="AG45" s="46">
        <v>0</v>
      </c>
      <c r="AH45" s="46">
        <v>0</v>
      </c>
      <c r="AI45" s="46">
        <v>0</v>
      </c>
      <c r="AJ45" s="46">
        <v>0</v>
      </c>
      <c r="AK45" s="46">
        <v>0</v>
      </c>
      <c r="AL45" s="46">
        <v>22706</v>
      </c>
      <c r="AM45" s="48">
        <v>0</v>
      </c>
      <c r="AN45" s="48" t="s">
        <v>388</v>
      </c>
      <c r="AO45" s="48"/>
      <c r="AP45" s="48"/>
      <c r="AQ45" s="46">
        <v>0</v>
      </c>
      <c r="AR45" s="46">
        <v>0</v>
      </c>
      <c r="AS45" s="46">
        <v>22706</v>
      </c>
      <c r="AT45" s="48" t="s">
        <v>41</v>
      </c>
      <c r="AU45" s="48" t="s">
        <v>388</v>
      </c>
      <c r="AV45" s="48" t="s">
        <v>375</v>
      </c>
      <c r="AW45" s="48" t="s">
        <v>237</v>
      </c>
      <c r="AX45" s="48" t="s">
        <v>236</v>
      </c>
      <c r="AY45" s="48"/>
      <c r="AZ45" s="103">
        <v>0</v>
      </c>
      <c r="BA45" s="102">
        <v>22252</v>
      </c>
      <c r="BB45" s="103">
        <v>0</v>
      </c>
      <c r="BC45" s="103">
        <v>0</v>
      </c>
      <c r="BD45" s="103">
        <v>0</v>
      </c>
      <c r="BE45" s="103">
        <v>0</v>
      </c>
      <c r="BF45" s="103">
        <v>0</v>
      </c>
      <c r="BG45" s="103">
        <v>0</v>
      </c>
      <c r="BH45" s="103">
        <v>0</v>
      </c>
      <c r="BI45" s="46">
        <v>0</v>
      </c>
      <c r="BJ45" s="41"/>
      <c r="BK45" s="41"/>
      <c r="BL45" s="45"/>
      <c r="BM45" s="41"/>
      <c r="BN45" s="46">
        <v>0</v>
      </c>
    </row>
    <row r="46" spans="1:66" x14ac:dyDescent="0.2">
      <c r="A46" s="18">
        <v>900169638</v>
      </c>
      <c r="B46" s="18" t="s">
        <v>20</v>
      </c>
      <c r="C46" s="18" t="s">
        <v>14</v>
      </c>
      <c r="D46" s="18">
        <v>131196</v>
      </c>
      <c r="E46" s="18" t="str">
        <f>+CONCATENATE(C46,D46)</f>
        <v>FE131196</v>
      </c>
      <c r="F46" s="18" t="s">
        <v>161</v>
      </c>
      <c r="G46" s="18" t="str">
        <f>+CONCATENATE(A46,"_",E46)</f>
        <v>900169638_FE131196</v>
      </c>
      <c r="H46" s="18">
        <v>20240807</v>
      </c>
      <c r="I46" s="18">
        <v>20241005</v>
      </c>
      <c r="J46" s="18">
        <v>60</v>
      </c>
      <c r="K46" s="19">
        <v>0</v>
      </c>
      <c r="L46" s="19">
        <v>0</v>
      </c>
      <c r="M46" s="19">
        <v>0</v>
      </c>
      <c r="N46" s="19">
        <v>9841742</v>
      </c>
      <c r="O46" s="19">
        <v>0</v>
      </c>
      <c r="P46" s="43">
        <v>9841742</v>
      </c>
      <c r="Q46" s="18" t="s">
        <v>428</v>
      </c>
      <c r="R46" s="41" t="s">
        <v>428</v>
      </c>
      <c r="S46" s="46">
        <v>0</v>
      </c>
      <c r="T46" s="41"/>
      <c r="U46" s="41"/>
      <c r="V46" s="41"/>
      <c r="W46" s="41"/>
      <c r="X46" s="41" t="s">
        <v>240</v>
      </c>
      <c r="Y46" s="45">
        <v>45511</v>
      </c>
      <c r="Z46" s="45">
        <v>45537</v>
      </c>
      <c r="AA46" s="45">
        <v>45562</v>
      </c>
      <c r="AB46" s="45"/>
      <c r="AC46" s="100">
        <f>+IF(OR(X46="Devuelta",AL46&lt;&gt;0),$A$1-AB46,IF(AND(AA46="",Z46=""),"No radicada",IF(AA46&lt;&gt;"",$A$1-AA46,$A$1-Z46)))</f>
        <v>185</v>
      </c>
      <c r="AD46" s="100" t="str">
        <f>+IF(AC46="No radicada","No radicada",IF(AC46&lt;1,"Corriente",IF(AC46&lt;=30,"0-30",IF(AND(AC46&lt;=60,AC46&gt;30),"31-60",IF(AND(AC46&lt;=90,AC46&gt;60),"61-90",IF(AND(AC46&lt;=180,AC46&gt;90),"91-180",IF(AND(AC46&lt;=360,AC46&gt;180),"181-360",IF(AC46&gt;360,"Más de 360"))))))))</f>
        <v>181-360</v>
      </c>
      <c r="AE46" s="46">
        <v>10042594</v>
      </c>
      <c r="AF46" s="46">
        <v>10042594</v>
      </c>
      <c r="AG46" s="46">
        <v>0</v>
      </c>
      <c r="AH46" s="46">
        <v>0</v>
      </c>
      <c r="AI46" s="46">
        <v>0</v>
      </c>
      <c r="AJ46" s="46">
        <v>0</v>
      </c>
      <c r="AK46" s="46">
        <v>0</v>
      </c>
      <c r="AL46" s="46">
        <v>0</v>
      </c>
      <c r="AM46" s="48"/>
      <c r="AN46" s="48"/>
      <c r="AO46" s="48"/>
      <c r="AP46" s="48" t="s">
        <v>251</v>
      </c>
      <c r="AQ46" s="46">
        <v>274538</v>
      </c>
      <c r="AR46" s="46">
        <v>10042594</v>
      </c>
      <c r="AS46" s="46">
        <v>0</v>
      </c>
      <c r="AT46" s="48"/>
      <c r="AU46" s="48"/>
      <c r="AV46" s="48"/>
      <c r="AW46" s="48" t="s">
        <v>237</v>
      </c>
      <c r="AX46" s="48"/>
      <c r="AY46" s="48" t="s">
        <v>238</v>
      </c>
      <c r="AZ46" s="103">
        <v>0</v>
      </c>
      <c r="BA46" s="103">
        <v>0</v>
      </c>
      <c r="BB46" s="103">
        <v>0</v>
      </c>
      <c r="BC46" s="103">
        <v>0</v>
      </c>
      <c r="BD46" s="103">
        <v>0</v>
      </c>
      <c r="BE46" s="103">
        <v>0</v>
      </c>
      <c r="BF46" s="102">
        <v>9841742</v>
      </c>
      <c r="BG46" s="103">
        <v>0</v>
      </c>
      <c r="BH46" s="103">
        <v>0</v>
      </c>
      <c r="BI46" s="46">
        <v>0</v>
      </c>
      <c r="BJ46" s="41"/>
      <c r="BK46" s="41"/>
      <c r="BL46" s="45"/>
      <c r="BM46" s="41"/>
      <c r="BN46" s="46">
        <v>0</v>
      </c>
    </row>
    <row r="47" spans="1:66" x14ac:dyDescent="0.2">
      <c r="A47" s="18">
        <v>900169638</v>
      </c>
      <c r="B47" s="18" t="s">
        <v>20</v>
      </c>
      <c r="C47" s="18" t="s">
        <v>14</v>
      </c>
      <c r="D47" s="18">
        <v>140000</v>
      </c>
      <c r="E47" s="18" t="str">
        <f>+CONCATENATE(C47,D47)</f>
        <v>FE140000</v>
      </c>
      <c r="F47" s="18" t="s">
        <v>192</v>
      </c>
      <c r="G47" s="18" t="str">
        <f>+CONCATENATE(A47,"_",E47)</f>
        <v>900169638_FE140000</v>
      </c>
      <c r="H47" s="18">
        <v>20241206</v>
      </c>
      <c r="I47" s="18">
        <v>20250203</v>
      </c>
      <c r="J47" s="18">
        <v>60</v>
      </c>
      <c r="K47" s="19">
        <v>0</v>
      </c>
      <c r="L47" s="19">
        <v>7470187</v>
      </c>
      <c r="M47" s="19">
        <v>0</v>
      </c>
      <c r="N47" s="19">
        <v>0</v>
      </c>
      <c r="O47" s="19">
        <v>0</v>
      </c>
      <c r="P47" s="43">
        <v>7470187</v>
      </c>
      <c r="Q47" s="18" t="s">
        <v>428</v>
      </c>
      <c r="R47" s="41" t="s">
        <v>428</v>
      </c>
      <c r="S47" s="46">
        <v>7393961</v>
      </c>
      <c r="T47" s="41">
        <v>1222572694</v>
      </c>
      <c r="U47" s="41"/>
      <c r="V47" s="41"/>
      <c r="W47" s="41"/>
      <c r="X47" s="41" t="s">
        <v>240</v>
      </c>
      <c r="Y47" s="45">
        <v>45632</v>
      </c>
      <c r="Z47" s="45">
        <v>45638</v>
      </c>
      <c r="AA47" s="45">
        <v>45642</v>
      </c>
      <c r="AB47" s="45"/>
      <c r="AC47" s="100">
        <f>+IF(OR(X47="Devuelta",AL47&lt;&gt;0),$A$1-AB47,IF(AND(AA47="",Z47=""),"No radicada",IF(AA47&lt;&gt;"",$A$1-AA47,$A$1-Z47)))</f>
        <v>105</v>
      </c>
      <c r="AD47" s="100" t="str">
        <f>+IF(AC47="No radicada","No radicada",IF(AC47&lt;1,"Corriente",IF(AC47&lt;=30,"0-30",IF(AND(AC47&lt;=60,AC47&gt;30),"31-60",IF(AND(AC47&lt;=90,AC47&gt;60),"61-90",IF(AND(AC47&lt;=180,AC47&gt;90),"91-180",IF(AND(AC47&lt;=360,AC47&gt;180),"181-360",IF(AC47&gt;360,"Más de 360"))))))))</f>
        <v>91-180</v>
      </c>
      <c r="AE47" s="46">
        <v>7622640</v>
      </c>
      <c r="AF47" s="46">
        <v>7622640</v>
      </c>
      <c r="AG47" s="46">
        <v>0</v>
      </c>
      <c r="AH47" s="46">
        <v>0</v>
      </c>
      <c r="AI47" s="46">
        <v>0</v>
      </c>
      <c r="AJ47" s="46">
        <v>0</v>
      </c>
      <c r="AK47" s="46">
        <v>0</v>
      </c>
      <c r="AL47" s="46">
        <v>0</v>
      </c>
      <c r="AM47" s="48"/>
      <c r="AN47" s="48"/>
      <c r="AO47" s="48"/>
      <c r="AP47" s="48" t="s">
        <v>251</v>
      </c>
      <c r="AQ47" s="46">
        <v>228679</v>
      </c>
      <c r="AR47" s="46">
        <v>7622640</v>
      </c>
      <c r="AS47" s="46">
        <v>0</v>
      </c>
      <c r="AT47" s="48"/>
      <c r="AU47" s="48"/>
      <c r="AV47" s="48"/>
      <c r="AW47" s="48" t="s">
        <v>237</v>
      </c>
      <c r="AX47" s="48"/>
      <c r="AY47" s="48" t="s">
        <v>238</v>
      </c>
      <c r="AZ47" s="103">
        <v>0</v>
      </c>
      <c r="BA47" s="103">
        <v>0</v>
      </c>
      <c r="BB47" s="103">
        <v>0</v>
      </c>
      <c r="BC47" s="103">
        <v>0</v>
      </c>
      <c r="BD47" s="103">
        <v>0</v>
      </c>
      <c r="BE47" s="103">
        <v>0</v>
      </c>
      <c r="BF47" s="102">
        <v>7470187</v>
      </c>
      <c r="BG47" s="103">
        <v>0</v>
      </c>
      <c r="BH47" s="103">
        <v>0</v>
      </c>
      <c r="BI47" s="46">
        <v>0</v>
      </c>
      <c r="BJ47" s="41"/>
      <c r="BK47" s="41"/>
      <c r="BL47" s="45"/>
      <c r="BM47" s="41"/>
      <c r="BN47" s="46">
        <v>0</v>
      </c>
    </row>
    <row r="48" spans="1:66" x14ac:dyDescent="0.2">
      <c r="A48" s="18">
        <v>900169638</v>
      </c>
      <c r="B48" s="18" t="s">
        <v>20</v>
      </c>
      <c r="C48" s="18" t="s">
        <v>14</v>
      </c>
      <c r="D48" s="18">
        <v>144927</v>
      </c>
      <c r="E48" s="18" t="str">
        <f>+CONCATENATE(C48,D48)</f>
        <v>FE144927</v>
      </c>
      <c r="F48" s="18" t="s">
        <v>220</v>
      </c>
      <c r="G48" s="18" t="str">
        <f>+CONCATENATE(A48,"_",E48)</f>
        <v>900169638_FE144927</v>
      </c>
      <c r="H48" s="18">
        <v>20250206</v>
      </c>
      <c r="I48" s="18">
        <v>20250406</v>
      </c>
      <c r="J48" s="18">
        <v>60</v>
      </c>
      <c r="K48" s="19">
        <v>4711058</v>
      </c>
      <c r="L48" s="19">
        <v>0</v>
      </c>
      <c r="M48" s="19">
        <v>0</v>
      </c>
      <c r="N48" s="19">
        <v>0</v>
      </c>
      <c r="O48" s="19">
        <v>0</v>
      </c>
      <c r="P48" s="43">
        <v>4711058</v>
      </c>
      <c r="Q48" s="18" t="s">
        <v>427</v>
      </c>
      <c r="R48" s="41" t="s">
        <v>428</v>
      </c>
      <c r="S48" s="46">
        <v>4711059</v>
      </c>
      <c r="T48" s="41">
        <v>1222577614</v>
      </c>
      <c r="U48" s="41"/>
      <c r="V48" s="41"/>
      <c r="W48" s="41"/>
      <c r="X48" s="41" t="s">
        <v>240</v>
      </c>
      <c r="Y48" s="45">
        <v>45694</v>
      </c>
      <c r="Z48" s="45">
        <v>45719</v>
      </c>
      <c r="AA48" s="45">
        <v>45743</v>
      </c>
      <c r="AB48" s="45"/>
      <c r="AC48" s="100">
        <f>+IF(OR(X48="Devuelta",AL48&lt;&gt;0),$A$1-AB48,IF(AND(AA48="",Z48=""),"No radicada",IF(AA48&lt;&gt;"",$A$1-AA48,$A$1-Z48)))</f>
        <v>4</v>
      </c>
      <c r="AD48" s="100" t="str">
        <f>+IF(AC48="No radicada","No radicada",IF(AC48&lt;1,"Corriente",IF(AC48&lt;=30,"0-30",IF(AND(AC48&lt;=60,AC48&gt;30),"31-60",IF(AND(AC48&lt;=90,AC48&gt;60),"61-90",IF(AND(AC48&lt;=180,AC48&gt;90),"91-180",IF(AND(AC48&lt;=360,AC48&gt;180),"181-360",IF(AC48&gt;360,"Más de 360"))))))))</f>
        <v>0-30</v>
      </c>
      <c r="AE48" s="46">
        <v>4807202</v>
      </c>
      <c r="AF48" s="46">
        <v>4807202</v>
      </c>
      <c r="AG48" s="46">
        <v>0</v>
      </c>
      <c r="AH48" s="46">
        <v>0</v>
      </c>
      <c r="AI48" s="46">
        <v>0</v>
      </c>
      <c r="AJ48" s="46">
        <v>0</v>
      </c>
      <c r="AK48" s="46">
        <v>0</v>
      </c>
      <c r="AL48" s="46">
        <v>0</v>
      </c>
      <c r="AM48" s="48"/>
      <c r="AN48" s="48"/>
      <c r="AO48" s="48"/>
      <c r="AP48" s="48" t="s">
        <v>251</v>
      </c>
      <c r="AQ48" s="46">
        <v>96143</v>
      </c>
      <c r="AR48" s="46">
        <v>4807202</v>
      </c>
      <c r="AS48" s="46">
        <v>0</v>
      </c>
      <c r="AT48" s="48"/>
      <c r="AU48" s="48"/>
      <c r="AV48" s="48"/>
      <c r="AW48" s="48" t="s">
        <v>237</v>
      </c>
      <c r="AX48" s="48"/>
      <c r="AY48" s="48" t="s">
        <v>238</v>
      </c>
      <c r="AZ48" s="103">
        <v>0</v>
      </c>
      <c r="BA48" s="103">
        <v>0</v>
      </c>
      <c r="BB48" s="103">
        <v>0</v>
      </c>
      <c r="BC48" s="103">
        <v>0</v>
      </c>
      <c r="BD48" s="103">
        <v>0</v>
      </c>
      <c r="BE48" s="103">
        <v>0</v>
      </c>
      <c r="BF48" s="102">
        <v>4711058</v>
      </c>
      <c r="BG48" s="103">
        <v>0</v>
      </c>
      <c r="BH48" s="103">
        <v>0</v>
      </c>
      <c r="BI48" s="46">
        <v>0</v>
      </c>
      <c r="BJ48" s="41"/>
      <c r="BK48" s="41"/>
      <c r="BL48" s="45"/>
      <c r="BM48" s="41"/>
      <c r="BN48" s="46">
        <v>0</v>
      </c>
    </row>
    <row r="49" spans="1:66" x14ac:dyDescent="0.2">
      <c r="A49" s="18">
        <v>900169638</v>
      </c>
      <c r="B49" s="18" t="s">
        <v>20</v>
      </c>
      <c r="C49" s="18" t="s">
        <v>14</v>
      </c>
      <c r="D49" s="18">
        <v>114993</v>
      </c>
      <c r="E49" s="18" t="str">
        <f>+CONCATENATE(C49,D49)</f>
        <v>FE114993</v>
      </c>
      <c r="F49" s="18" t="s">
        <v>108</v>
      </c>
      <c r="G49" s="18" t="str">
        <f>+CONCATENATE(A49,"_",E49)</f>
        <v>900169638_FE114993</v>
      </c>
      <c r="H49" s="18">
        <v>20231231</v>
      </c>
      <c r="I49" s="18">
        <v>20240228</v>
      </c>
      <c r="J49" s="18">
        <v>60</v>
      </c>
      <c r="K49" s="19">
        <v>0</v>
      </c>
      <c r="L49" s="19">
        <v>0</v>
      </c>
      <c r="M49" s="19">
        <v>0</v>
      </c>
      <c r="N49" s="19">
        <v>0</v>
      </c>
      <c r="O49" s="19">
        <v>4448032</v>
      </c>
      <c r="P49" s="43">
        <v>4448032</v>
      </c>
      <c r="Q49" s="18" t="s">
        <v>428</v>
      </c>
      <c r="R49" s="41" t="s">
        <v>428</v>
      </c>
      <c r="S49" s="46">
        <v>4536960</v>
      </c>
      <c r="T49" s="41">
        <v>1222576222</v>
      </c>
      <c r="U49" s="41"/>
      <c r="V49" s="41"/>
      <c r="W49" s="41"/>
      <c r="X49" s="41" t="s">
        <v>240</v>
      </c>
      <c r="Y49" s="45">
        <v>45291</v>
      </c>
      <c r="Z49" s="45">
        <v>45729</v>
      </c>
      <c r="AA49" s="45">
        <v>45737</v>
      </c>
      <c r="AB49" s="45"/>
      <c r="AC49" s="100">
        <f>+IF(OR(X49="Devuelta",AL49&lt;&gt;0),$A$1-AB49,IF(AND(AA49="",Z49=""),"No radicada",IF(AA49&lt;&gt;"",$A$1-AA49,$A$1-Z49)))</f>
        <v>10</v>
      </c>
      <c r="AD49" s="100" t="str">
        <f>+IF(AC49="No radicada","No radicada",IF(AC49&lt;1,"Corriente",IF(AC49&lt;=30,"0-30",IF(AND(AC49&lt;=60,AC49&gt;30),"31-60",IF(AND(AC49&lt;=90,AC49&gt;60),"61-90",IF(AND(AC49&lt;=180,AC49&gt;90),"91-180",IF(AND(AC49&lt;=360,AC49&gt;180),"181-360",IF(AC49&gt;360,"Más de 360"))))))))</f>
        <v>0-30</v>
      </c>
      <c r="AE49" s="46">
        <v>4763808</v>
      </c>
      <c r="AF49" s="46">
        <v>4763808</v>
      </c>
      <c r="AG49" s="46">
        <v>0</v>
      </c>
      <c r="AH49" s="46">
        <v>0</v>
      </c>
      <c r="AI49" s="46">
        <v>226848</v>
      </c>
      <c r="AJ49" s="46">
        <v>0</v>
      </c>
      <c r="AK49" s="46">
        <v>0</v>
      </c>
      <c r="AL49" s="46">
        <v>0</v>
      </c>
      <c r="AM49" s="48"/>
      <c r="AN49" s="48"/>
      <c r="AO49" s="48"/>
      <c r="AP49" s="48" t="s">
        <v>251</v>
      </c>
      <c r="AQ49" s="46">
        <v>0</v>
      </c>
      <c r="AR49" s="46">
        <v>4536960</v>
      </c>
      <c r="AS49" s="46">
        <v>0</v>
      </c>
      <c r="AT49" s="48"/>
      <c r="AU49" s="48"/>
      <c r="AV49" s="48"/>
      <c r="AW49" s="48" t="s">
        <v>237</v>
      </c>
      <c r="AX49" s="48"/>
      <c r="AY49" s="48" t="s">
        <v>238</v>
      </c>
      <c r="AZ49" s="103">
        <v>0</v>
      </c>
      <c r="BA49" s="103">
        <v>0</v>
      </c>
      <c r="BB49" s="103">
        <v>0</v>
      </c>
      <c r="BC49" s="103">
        <v>0</v>
      </c>
      <c r="BD49" s="103">
        <v>0</v>
      </c>
      <c r="BE49" s="103">
        <v>0</v>
      </c>
      <c r="BF49" s="102">
        <v>4448032</v>
      </c>
      <c r="BG49" s="103">
        <v>0</v>
      </c>
      <c r="BH49" s="103">
        <v>0</v>
      </c>
      <c r="BI49" s="46">
        <v>0</v>
      </c>
      <c r="BJ49" s="41"/>
      <c r="BK49" s="41"/>
      <c r="BL49" s="45"/>
      <c r="BM49" s="41"/>
      <c r="BN49" s="46">
        <v>0</v>
      </c>
    </row>
    <row r="50" spans="1:66" x14ac:dyDescent="0.2">
      <c r="A50" s="18">
        <v>900169638</v>
      </c>
      <c r="B50" s="18" t="s">
        <v>20</v>
      </c>
      <c r="C50" s="18" t="s">
        <v>14</v>
      </c>
      <c r="D50" s="18">
        <v>145950</v>
      </c>
      <c r="E50" s="18" t="str">
        <f>+CONCATENATE(C50,D50)</f>
        <v>FE145950</v>
      </c>
      <c r="F50" s="18" t="s">
        <v>224</v>
      </c>
      <c r="G50" s="18" t="str">
        <f>+CONCATENATE(A50,"_",E50)</f>
        <v>900169638_FE145950</v>
      </c>
      <c r="H50" s="18">
        <v>20250212</v>
      </c>
      <c r="I50" s="18">
        <v>20250412</v>
      </c>
      <c r="J50" s="18">
        <v>60</v>
      </c>
      <c r="K50" s="19">
        <v>3859597</v>
      </c>
      <c r="L50" s="19">
        <v>0</v>
      </c>
      <c r="M50" s="19">
        <v>0</v>
      </c>
      <c r="N50" s="19">
        <v>0</v>
      </c>
      <c r="O50" s="19">
        <v>0</v>
      </c>
      <c r="P50" s="43">
        <v>3859597</v>
      </c>
      <c r="Q50" s="18" t="s">
        <v>428</v>
      </c>
      <c r="R50" s="41" t="s">
        <v>428</v>
      </c>
      <c r="S50" s="46">
        <v>0</v>
      </c>
      <c r="T50" s="41"/>
      <c r="U50" s="41"/>
      <c r="V50" s="41"/>
      <c r="W50" s="41"/>
      <c r="X50" s="41" t="s">
        <v>240</v>
      </c>
      <c r="Y50" s="45">
        <v>45700</v>
      </c>
      <c r="Z50" s="45">
        <v>45719</v>
      </c>
      <c r="AA50" s="45">
        <v>45741</v>
      </c>
      <c r="AB50" s="45"/>
      <c r="AC50" s="100">
        <f>+IF(OR(X50="Devuelta",AL50&lt;&gt;0),$A$1-AB50,IF(AND(AA50="",Z50=""),"No radicada",IF(AA50&lt;&gt;"",$A$1-AA50,$A$1-Z50)))</f>
        <v>6</v>
      </c>
      <c r="AD50" s="100" t="str">
        <f>+IF(AC50="No radicada","No radicada",IF(AC50&lt;1,"Corriente",IF(AC50&lt;=30,"0-30",IF(AND(AC50&lt;=60,AC50&gt;30),"31-60",IF(AND(AC50&lt;=90,AC50&gt;60),"61-90",IF(AND(AC50&lt;=180,AC50&gt;90),"91-180",IF(AND(AC50&lt;=360,AC50&gt;180),"181-360",IF(AC50&gt;360,"Más de 360"))))))))</f>
        <v>0-30</v>
      </c>
      <c r="AE50" s="46">
        <v>3938364</v>
      </c>
      <c r="AF50" s="46">
        <v>3938364</v>
      </c>
      <c r="AG50" s="46">
        <v>0</v>
      </c>
      <c r="AH50" s="46">
        <v>0</v>
      </c>
      <c r="AI50" s="46">
        <v>0</v>
      </c>
      <c r="AJ50" s="46">
        <v>0</v>
      </c>
      <c r="AK50" s="46">
        <v>0</v>
      </c>
      <c r="AL50" s="46">
        <v>0</v>
      </c>
      <c r="AM50" s="48"/>
      <c r="AN50" s="48"/>
      <c r="AO50" s="48"/>
      <c r="AP50" s="48" t="s">
        <v>251</v>
      </c>
      <c r="AQ50" s="46">
        <v>157535</v>
      </c>
      <c r="AR50" s="46">
        <v>3938364</v>
      </c>
      <c r="AS50" s="46">
        <v>0</v>
      </c>
      <c r="AT50" s="48"/>
      <c r="AU50" s="48"/>
      <c r="AV50" s="48"/>
      <c r="AW50" s="48" t="s">
        <v>237</v>
      </c>
      <c r="AX50" s="48"/>
      <c r="AY50" s="48" t="s">
        <v>238</v>
      </c>
      <c r="AZ50" s="103">
        <v>0</v>
      </c>
      <c r="BA50" s="103">
        <v>0</v>
      </c>
      <c r="BB50" s="103">
        <v>0</v>
      </c>
      <c r="BC50" s="103">
        <v>0</v>
      </c>
      <c r="BD50" s="103">
        <v>0</v>
      </c>
      <c r="BE50" s="103">
        <v>0</v>
      </c>
      <c r="BF50" s="102">
        <v>3859597</v>
      </c>
      <c r="BG50" s="103">
        <v>0</v>
      </c>
      <c r="BH50" s="103">
        <v>0</v>
      </c>
      <c r="BI50" s="46">
        <v>0</v>
      </c>
      <c r="BJ50" s="41"/>
      <c r="BK50" s="41"/>
      <c r="BL50" s="45"/>
      <c r="BM50" s="41"/>
      <c r="BN50" s="46">
        <v>0</v>
      </c>
    </row>
    <row r="51" spans="1:66" x14ac:dyDescent="0.2">
      <c r="A51" s="18">
        <v>900169638</v>
      </c>
      <c r="B51" s="18" t="s">
        <v>20</v>
      </c>
      <c r="C51" s="18" t="s">
        <v>14</v>
      </c>
      <c r="D51" s="18">
        <v>138669</v>
      </c>
      <c r="E51" s="18" t="str">
        <f>+CONCATENATE(C51,D51)</f>
        <v>FE138669</v>
      </c>
      <c r="F51" s="18" t="s">
        <v>180</v>
      </c>
      <c r="G51" s="18" t="str">
        <f>+CONCATENATE(A51,"_",E51)</f>
        <v>900169638_FE138669</v>
      </c>
      <c r="H51" s="18">
        <v>20241109</v>
      </c>
      <c r="I51" s="18">
        <v>20250107</v>
      </c>
      <c r="J51" s="18">
        <v>60</v>
      </c>
      <c r="K51" s="19">
        <v>0</v>
      </c>
      <c r="L51" s="19">
        <v>3859597</v>
      </c>
      <c r="M51" s="19">
        <v>0</v>
      </c>
      <c r="N51" s="19">
        <v>0</v>
      </c>
      <c r="O51" s="19">
        <v>0</v>
      </c>
      <c r="P51" s="43">
        <v>3859597</v>
      </c>
      <c r="Q51" s="18" t="s">
        <v>428</v>
      </c>
      <c r="R51" s="41" t="s">
        <v>428</v>
      </c>
      <c r="S51" s="46">
        <v>3780829</v>
      </c>
      <c r="T51" s="41">
        <v>1222572698</v>
      </c>
      <c r="U51" s="41"/>
      <c r="V51" s="41"/>
      <c r="W51" s="41"/>
      <c r="X51" s="41" t="s">
        <v>240</v>
      </c>
      <c r="Y51" s="45">
        <v>45605</v>
      </c>
      <c r="Z51" s="45">
        <v>45628</v>
      </c>
      <c r="AA51" s="45">
        <v>45642</v>
      </c>
      <c r="AB51" s="45"/>
      <c r="AC51" s="100">
        <f>+IF(OR(X51="Devuelta",AL51&lt;&gt;0),$A$1-AB51,IF(AND(AA51="",Z51=""),"No radicada",IF(AA51&lt;&gt;"",$A$1-AA51,$A$1-Z51)))</f>
        <v>105</v>
      </c>
      <c r="AD51" s="100" t="str">
        <f>+IF(AC51="No radicada","No radicada",IF(AC51&lt;1,"Corriente",IF(AC51&lt;=30,"0-30",IF(AND(AC51&lt;=60,AC51&gt;30),"31-60",IF(AND(AC51&lt;=90,AC51&gt;60),"61-90",IF(AND(AC51&lt;=180,AC51&gt;90),"91-180",IF(AND(AC51&lt;=360,AC51&gt;180),"181-360",IF(AC51&gt;360,"Más de 360"))))))))</f>
        <v>91-180</v>
      </c>
      <c r="AE51" s="46">
        <v>3938364</v>
      </c>
      <c r="AF51" s="46">
        <v>3938364</v>
      </c>
      <c r="AG51" s="46">
        <v>0</v>
      </c>
      <c r="AH51" s="46">
        <v>0</v>
      </c>
      <c r="AI51" s="46">
        <v>0</v>
      </c>
      <c r="AJ51" s="46">
        <v>0</v>
      </c>
      <c r="AK51" s="46">
        <v>0</v>
      </c>
      <c r="AL51" s="46">
        <v>0</v>
      </c>
      <c r="AM51" s="48"/>
      <c r="AN51" s="48"/>
      <c r="AO51" s="48"/>
      <c r="AP51" s="48" t="s">
        <v>251</v>
      </c>
      <c r="AQ51" s="46">
        <v>157535</v>
      </c>
      <c r="AR51" s="46">
        <v>3938364</v>
      </c>
      <c r="AS51" s="46">
        <v>0</v>
      </c>
      <c r="AT51" s="48"/>
      <c r="AU51" s="48"/>
      <c r="AV51" s="48"/>
      <c r="AW51" s="48" t="s">
        <v>237</v>
      </c>
      <c r="AX51" s="48"/>
      <c r="AY51" s="48" t="s">
        <v>238</v>
      </c>
      <c r="AZ51" s="103">
        <v>0</v>
      </c>
      <c r="BA51" s="103">
        <v>0</v>
      </c>
      <c r="BB51" s="103">
        <v>0</v>
      </c>
      <c r="BC51" s="103">
        <v>0</v>
      </c>
      <c r="BD51" s="103">
        <v>0</v>
      </c>
      <c r="BE51" s="103">
        <v>0</v>
      </c>
      <c r="BF51" s="102">
        <v>3859597</v>
      </c>
      <c r="BG51" s="103">
        <v>0</v>
      </c>
      <c r="BH51" s="103">
        <v>0</v>
      </c>
      <c r="BI51" s="46">
        <v>0</v>
      </c>
      <c r="BJ51" s="41"/>
      <c r="BK51" s="41"/>
      <c r="BL51" s="45"/>
      <c r="BM51" s="41"/>
      <c r="BN51" s="46">
        <v>0</v>
      </c>
    </row>
    <row r="52" spans="1:66" x14ac:dyDescent="0.2">
      <c r="A52" s="18">
        <v>900169638</v>
      </c>
      <c r="B52" s="18" t="s">
        <v>20</v>
      </c>
      <c r="C52" s="18" t="s">
        <v>14</v>
      </c>
      <c r="D52" s="18">
        <v>138670</v>
      </c>
      <c r="E52" s="18" t="str">
        <f>+CONCATENATE(C52,D52)</f>
        <v>FE138670</v>
      </c>
      <c r="F52" s="18" t="s">
        <v>181</v>
      </c>
      <c r="G52" s="18" t="str">
        <f>+CONCATENATE(A52,"_",E52)</f>
        <v>900169638_FE138670</v>
      </c>
      <c r="H52" s="18">
        <v>20241109</v>
      </c>
      <c r="I52" s="18">
        <v>20250107</v>
      </c>
      <c r="J52" s="18">
        <v>60</v>
      </c>
      <c r="K52" s="19">
        <v>0</v>
      </c>
      <c r="L52" s="19">
        <v>3859597</v>
      </c>
      <c r="M52" s="19">
        <v>0</v>
      </c>
      <c r="N52" s="19">
        <v>0</v>
      </c>
      <c r="O52" s="19">
        <v>0</v>
      </c>
      <c r="P52" s="43">
        <v>3859597</v>
      </c>
      <c r="Q52" s="18" t="s">
        <v>428</v>
      </c>
      <c r="R52" s="41" t="s">
        <v>428</v>
      </c>
      <c r="S52" s="46">
        <v>3780829</v>
      </c>
      <c r="T52" s="41">
        <v>1222549335</v>
      </c>
      <c r="U52" s="41"/>
      <c r="V52" s="41"/>
      <c r="W52" s="41"/>
      <c r="X52" s="41" t="s">
        <v>240</v>
      </c>
      <c r="Y52" s="45">
        <v>45605</v>
      </c>
      <c r="Z52" s="45">
        <v>45630</v>
      </c>
      <c r="AA52" s="45">
        <v>45644</v>
      </c>
      <c r="AB52" s="45"/>
      <c r="AC52" s="100">
        <f>+IF(OR(X52="Devuelta",AL52&lt;&gt;0),$A$1-AB52,IF(AND(AA52="",Z52=""),"No radicada",IF(AA52&lt;&gt;"",$A$1-AA52,$A$1-Z52)))</f>
        <v>103</v>
      </c>
      <c r="AD52" s="100" t="str">
        <f>+IF(AC52="No radicada","No radicada",IF(AC52&lt;1,"Corriente",IF(AC52&lt;=30,"0-30",IF(AND(AC52&lt;=60,AC52&gt;30),"31-60",IF(AND(AC52&lt;=90,AC52&gt;60),"61-90",IF(AND(AC52&lt;=180,AC52&gt;90),"91-180",IF(AND(AC52&lt;=360,AC52&gt;180),"181-360",IF(AC52&gt;360,"Más de 360"))))))))</f>
        <v>91-180</v>
      </c>
      <c r="AE52" s="46">
        <v>3938364</v>
      </c>
      <c r="AF52" s="46">
        <v>3938364</v>
      </c>
      <c r="AG52" s="46">
        <v>0</v>
      </c>
      <c r="AH52" s="46">
        <v>0</v>
      </c>
      <c r="AI52" s="46">
        <v>0</v>
      </c>
      <c r="AJ52" s="46">
        <v>0</v>
      </c>
      <c r="AK52" s="46">
        <v>0</v>
      </c>
      <c r="AL52" s="46">
        <v>0</v>
      </c>
      <c r="AM52" s="48"/>
      <c r="AN52" s="48"/>
      <c r="AO52" s="48"/>
      <c r="AP52" s="48" t="s">
        <v>251</v>
      </c>
      <c r="AQ52" s="46">
        <v>157535</v>
      </c>
      <c r="AR52" s="46">
        <v>3938364</v>
      </c>
      <c r="AS52" s="46">
        <v>0</v>
      </c>
      <c r="AT52" s="48"/>
      <c r="AU52" s="48"/>
      <c r="AV52" s="48"/>
      <c r="AW52" s="48" t="s">
        <v>237</v>
      </c>
      <c r="AX52" s="48"/>
      <c r="AY52" s="48" t="s">
        <v>238</v>
      </c>
      <c r="AZ52" s="103">
        <v>0</v>
      </c>
      <c r="BA52" s="103">
        <v>0</v>
      </c>
      <c r="BB52" s="103">
        <v>0</v>
      </c>
      <c r="BC52" s="103">
        <v>0</v>
      </c>
      <c r="BD52" s="103">
        <v>0</v>
      </c>
      <c r="BE52" s="103">
        <v>0</v>
      </c>
      <c r="BF52" s="102">
        <v>3859597</v>
      </c>
      <c r="BG52" s="103">
        <v>0</v>
      </c>
      <c r="BH52" s="103">
        <v>0</v>
      </c>
      <c r="BI52" s="46">
        <v>0</v>
      </c>
      <c r="BJ52" s="41"/>
      <c r="BK52" s="41"/>
      <c r="BL52" s="45"/>
      <c r="BM52" s="41"/>
      <c r="BN52" s="46">
        <v>0</v>
      </c>
    </row>
    <row r="53" spans="1:66" x14ac:dyDescent="0.2">
      <c r="A53" s="18">
        <v>900169638</v>
      </c>
      <c r="B53" s="18" t="s">
        <v>20</v>
      </c>
      <c r="C53" s="18" t="s">
        <v>14</v>
      </c>
      <c r="D53" s="18">
        <v>142746</v>
      </c>
      <c r="E53" s="18" t="str">
        <f>+CONCATENATE(C53,D53)</f>
        <v>FE142746</v>
      </c>
      <c r="F53" s="18" t="s">
        <v>206</v>
      </c>
      <c r="G53" s="18" t="str">
        <f>+CONCATENATE(A53,"_",E53)</f>
        <v>900169638_FE142746</v>
      </c>
      <c r="H53" s="18">
        <v>20250108</v>
      </c>
      <c r="I53" s="18">
        <v>20250308</v>
      </c>
      <c r="J53" s="18">
        <v>60</v>
      </c>
      <c r="K53" s="19">
        <v>3859597</v>
      </c>
      <c r="L53" s="19">
        <v>0</v>
      </c>
      <c r="M53" s="19">
        <v>0</v>
      </c>
      <c r="N53" s="19">
        <v>0</v>
      </c>
      <c r="O53" s="19">
        <v>0</v>
      </c>
      <c r="P53" s="43">
        <v>3859597</v>
      </c>
      <c r="Q53" s="18" t="s">
        <v>428</v>
      </c>
      <c r="R53" s="41" t="s">
        <v>428</v>
      </c>
      <c r="S53" s="46">
        <v>3780829</v>
      </c>
      <c r="T53" s="41">
        <v>1222573090</v>
      </c>
      <c r="U53" s="41"/>
      <c r="V53" s="41"/>
      <c r="W53" s="41"/>
      <c r="X53" s="41" t="s">
        <v>240</v>
      </c>
      <c r="Y53" s="45">
        <v>45665</v>
      </c>
      <c r="Z53" s="45">
        <v>45672</v>
      </c>
      <c r="AA53" s="45">
        <v>45679</v>
      </c>
      <c r="AB53" s="45"/>
      <c r="AC53" s="100">
        <f>+IF(OR(X53="Devuelta",AL53&lt;&gt;0),$A$1-AB53,IF(AND(AA53="",Z53=""),"No radicada",IF(AA53&lt;&gt;"",$A$1-AA53,$A$1-Z53)))</f>
        <v>68</v>
      </c>
      <c r="AD53" s="100" t="str">
        <f>+IF(AC53="No radicada","No radicada",IF(AC53&lt;1,"Corriente",IF(AC53&lt;=30,"0-30",IF(AND(AC53&lt;=60,AC53&gt;30),"31-60",IF(AND(AC53&lt;=90,AC53&gt;60),"61-90",IF(AND(AC53&lt;=180,AC53&gt;90),"91-180",IF(AND(AC53&lt;=360,AC53&gt;180),"181-360",IF(AC53&gt;360,"Más de 360"))))))))</f>
        <v>61-90</v>
      </c>
      <c r="AE53" s="46">
        <v>3938364</v>
      </c>
      <c r="AF53" s="46">
        <v>3938364</v>
      </c>
      <c r="AG53" s="46">
        <v>0</v>
      </c>
      <c r="AH53" s="46">
        <v>0</v>
      </c>
      <c r="AI53" s="46">
        <v>0</v>
      </c>
      <c r="AJ53" s="46">
        <v>0</v>
      </c>
      <c r="AK53" s="46">
        <v>0</v>
      </c>
      <c r="AL53" s="46">
        <v>0</v>
      </c>
      <c r="AM53" s="48"/>
      <c r="AN53" s="48"/>
      <c r="AO53" s="48"/>
      <c r="AP53" s="48" t="s">
        <v>251</v>
      </c>
      <c r="AQ53" s="46">
        <v>157535</v>
      </c>
      <c r="AR53" s="46">
        <v>3938364</v>
      </c>
      <c r="AS53" s="46">
        <v>0</v>
      </c>
      <c r="AT53" s="48"/>
      <c r="AU53" s="48"/>
      <c r="AV53" s="48"/>
      <c r="AW53" s="48" t="s">
        <v>237</v>
      </c>
      <c r="AX53" s="48"/>
      <c r="AY53" s="48" t="s">
        <v>238</v>
      </c>
      <c r="AZ53" s="103">
        <v>0</v>
      </c>
      <c r="BA53" s="103">
        <v>0</v>
      </c>
      <c r="BB53" s="103">
        <v>0</v>
      </c>
      <c r="BC53" s="103">
        <v>0</v>
      </c>
      <c r="BD53" s="103">
        <v>0</v>
      </c>
      <c r="BE53" s="103">
        <v>0</v>
      </c>
      <c r="BF53" s="102">
        <v>3859597</v>
      </c>
      <c r="BG53" s="103">
        <v>0</v>
      </c>
      <c r="BH53" s="103">
        <v>0</v>
      </c>
      <c r="BI53" s="46">
        <v>0</v>
      </c>
      <c r="BJ53" s="41"/>
      <c r="BK53" s="41"/>
      <c r="BL53" s="45"/>
      <c r="BM53" s="41"/>
      <c r="BN53" s="46">
        <v>0</v>
      </c>
    </row>
    <row r="54" spans="1:66" x14ac:dyDescent="0.2">
      <c r="A54" s="18">
        <v>900169638</v>
      </c>
      <c r="B54" s="18" t="s">
        <v>20</v>
      </c>
      <c r="C54" s="18" t="s">
        <v>14</v>
      </c>
      <c r="D54" s="18">
        <v>145954</v>
      </c>
      <c r="E54" s="18" t="str">
        <f>+CONCATENATE(C54,D54)</f>
        <v>FE145954</v>
      </c>
      <c r="F54" s="18" t="s">
        <v>226</v>
      </c>
      <c r="G54" s="18" t="str">
        <f>+CONCATENATE(A54,"_",E54)</f>
        <v>900169638_FE145954</v>
      </c>
      <c r="H54" s="18">
        <v>20250212</v>
      </c>
      <c r="I54" s="18">
        <v>20250412</v>
      </c>
      <c r="J54" s="18">
        <v>60</v>
      </c>
      <c r="K54" s="19">
        <v>3859597</v>
      </c>
      <c r="L54" s="19">
        <v>0</v>
      </c>
      <c r="M54" s="19">
        <v>0</v>
      </c>
      <c r="N54" s="19">
        <v>0</v>
      </c>
      <c r="O54" s="19">
        <v>0</v>
      </c>
      <c r="P54" s="43">
        <v>3859597</v>
      </c>
      <c r="Q54" s="18" t="s">
        <v>427</v>
      </c>
      <c r="R54" s="41" t="s">
        <v>428</v>
      </c>
      <c r="S54" s="46">
        <v>3780829</v>
      </c>
      <c r="T54" s="41">
        <v>1222577217</v>
      </c>
      <c r="U54" s="41"/>
      <c r="V54" s="41"/>
      <c r="W54" s="41"/>
      <c r="X54" s="41" t="s">
        <v>240</v>
      </c>
      <c r="Y54" s="45">
        <v>45700</v>
      </c>
      <c r="Z54" s="45">
        <v>45719</v>
      </c>
      <c r="AA54" s="45">
        <v>45742</v>
      </c>
      <c r="AB54" s="45"/>
      <c r="AC54" s="100">
        <f>+IF(OR(X54="Devuelta",AL54&lt;&gt;0),$A$1-AB54,IF(AND(AA54="",Z54=""),"No radicada",IF(AA54&lt;&gt;"",$A$1-AA54,$A$1-Z54)))</f>
        <v>5</v>
      </c>
      <c r="AD54" s="100" t="str">
        <f>+IF(AC54="No radicada","No radicada",IF(AC54&lt;1,"Corriente",IF(AC54&lt;=30,"0-30",IF(AND(AC54&lt;=60,AC54&gt;30),"31-60",IF(AND(AC54&lt;=90,AC54&gt;60),"61-90",IF(AND(AC54&lt;=180,AC54&gt;90),"91-180",IF(AND(AC54&lt;=360,AC54&gt;180),"181-360",IF(AC54&gt;360,"Más de 360"))))))))</f>
        <v>0-30</v>
      </c>
      <c r="AE54" s="46">
        <v>3938364</v>
      </c>
      <c r="AF54" s="46">
        <v>3938364</v>
      </c>
      <c r="AG54" s="46">
        <v>0</v>
      </c>
      <c r="AH54" s="46">
        <v>0</v>
      </c>
      <c r="AI54" s="46">
        <v>0</v>
      </c>
      <c r="AJ54" s="46">
        <v>0</v>
      </c>
      <c r="AK54" s="46">
        <v>0</v>
      </c>
      <c r="AL54" s="46">
        <v>0</v>
      </c>
      <c r="AM54" s="48"/>
      <c r="AN54" s="48"/>
      <c r="AO54" s="48"/>
      <c r="AP54" s="48" t="s">
        <v>251</v>
      </c>
      <c r="AQ54" s="46">
        <v>157535</v>
      </c>
      <c r="AR54" s="46">
        <v>3938364</v>
      </c>
      <c r="AS54" s="46">
        <v>0</v>
      </c>
      <c r="AT54" s="48"/>
      <c r="AU54" s="48"/>
      <c r="AV54" s="48"/>
      <c r="AW54" s="48"/>
      <c r="AX54" s="48"/>
      <c r="AY54" s="48" t="s">
        <v>238</v>
      </c>
      <c r="AZ54" s="103">
        <v>0</v>
      </c>
      <c r="BA54" s="103">
        <v>0</v>
      </c>
      <c r="BB54" s="103">
        <v>0</v>
      </c>
      <c r="BC54" s="103">
        <v>0</v>
      </c>
      <c r="BD54" s="103">
        <v>0</v>
      </c>
      <c r="BE54" s="103">
        <v>0</v>
      </c>
      <c r="BF54" s="102">
        <v>3859597</v>
      </c>
      <c r="BG54" s="103">
        <v>0</v>
      </c>
      <c r="BH54" s="103">
        <v>0</v>
      </c>
      <c r="BI54" s="46">
        <v>0</v>
      </c>
      <c r="BJ54" s="41"/>
      <c r="BK54" s="41"/>
      <c r="BL54" s="45"/>
      <c r="BM54" s="41"/>
      <c r="BN54" s="46">
        <v>0</v>
      </c>
    </row>
    <row r="55" spans="1:66" x14ac:dyDescent="0.2">
      <c r="A55" s="18">
        <v>900169638</v>
      </c>
      <c r="B55" s="18" t="s">
        <v>20</v>
      </c>
      <c r="C55" s="18" t="s">
        <v>14</v>
      </c>
      <c r="D55" s="18">
        <v>139996</v>
      </c>
      <c r="E55" s="18" t="str">
        <f>+CONCATENATE(C55,D55)</f>
        <v>FE139996</v>
      </c>
      <c r="F55" s="18" t="s">
        <v>191</v>
      </c>
      <c r="G55" s="18" t="str">
        <f>+CONCATENATE(A55,"_",E55)</f>
        <v>900169638_FE139996</v>
      </c>
      <c r="H55" s="18">
        <v>20241206</v>
      </c>
      <c r="I55" s="18">
        <v>20250203</v>
      </c>
      <c r="J55" s="18">
        <v>60</v>
      </c>
      <c r="K55" s="19">
        <v>0</v>
      </c>
      <c r="L55" s="19">
        <v>3735094</v>
      </c>
      <c r="M55" s="19">
        <v>0</v>
      </c>
      <c r="N55" s="19">
        <v>0</v>
      </c>
      <c r="O55" s="19">
        <v>0</v>
      </c>
      <c r="P55" s="43">
        <v>3735094</v>
      </c>
      <c r="Q55" s="18" t="s">
        <v>428</v>
      </c>
      <c r="R55" s="41" t="s">
        <v>428</v>
      </c>
      <c r="S55" s="46">
        <v>3658867</v>
      </c>
      <c r="T55" s="41">
        <v>1222572695</v>
      </c>
      <c r="U55" s="41"/>
      <c r="V55" s="41"/>
      <c r="W55" s="41"/>
      <c r="X55" s="41" t="s">
        <v>240</v>
      </c>
      <c r="Y55" s="45">
        <v>45632</v>
      </c>
      <c r="Z55" s="45">
        <v>45638</v>
      </c>
      <c r="AA55" s="45">
        <v>45642</v>
      </c>
      <c r="AB55" s="45"/>
      <c r="AC55" s="100">
        <f>+IF(OR(X55="Devuelta",AL55&lt;&gt;0),$A$1-AB55,IF(AND(AA55="",Z55=""),"No radicada",IF(AA55&lt;&gt;"",$A$1-AA55,$A$1-Z55)))</f>
        <v>105</v>
      </c>
      <c r="AD55" s="100" t="str">
        <f>+IF(AC55="No radicada","No radicada",IF(AC55&lt;1,"Corriente",IF(AC55&lt;=30,"0-30",IF(AND(AC55&lt;=60,AC55&gt;30),"31-60",IF(AND(AC55&lt;=90,AC55&gt;60),"61-90",IF(AND(AC55&lt;=180,AC55&gt;90),"91-180",IF(AND(AC55&lt;=360,AC55&gt;180),"181-360",IF(AC55&gt;360,"Más de 360"))))))))</f>
        <v>91-180</v>
      </c>
      <c r="AE55" s="46">
        <v>3811320</v>
      </c>
      <c r="AF55" s="46">
        <v>3811320</v>
      </c>
      <c r="AG55" s="46">
        <v>0</v>
      </c>
      <c r="AH55" s="46">
        <v>0</v>
      </c>
      <c r="AI55" s="46">
        <v>0</v>
      </c>
      <c r="AJ55" s="46">
        <v>0</v>
      </c>
      <c r="AK55" s="46">
        <v>0</v>
      </c>
      <c r="AL55" s="46">
        <v>0</v>
      </c>
      <c r="AM55" s="48"/>
      <c r="AN55" s="48"/>
      <c r="AO55" s="48"/>
      <c r="AP55" s="48" t="s">
        <v>251</v>
      </c>
      <c r="AQ55" s="46">
        <v>152453</v>
      </c>
      <c r="AR55" s="46">
        <v>3811320</v>
      </c>
      <c r="AS55" s="46">
        <v>0</v>
      </c>
      <c r="AT55" s="48"/>
      <c r="AU55" s="48"/>
      <c r="AV55" s="48"/>
      <c r="AW55" s="48" t="s">
        <v>237</v>
      </c>
      <c r="AX55" s="48"/>
      <c r="AY55" s="48" t="s">
        <v>238</v>
      </c>
      <c r="AZ55" s="103">
        <v>0</v>
      </c>
      <c r="BA55" s="103">
        <v>0</v>
      </c>
      <c r="BB55" s="103">
        <v>0</v>
      </c>
      <c r="BC55" s="103">
        <v>0</v>
      </c>
      <c r="BD55" s="103">
        <v>0</v>
      </c>
      <c r="BE55" s="103">
        <v>0</v>
      </c>
      <c r="BF55" s="102">
        <v>3735094</v>
      </c>
      <c r="BG55" s="103">
        <v>0</v>
      </c>
      <c r="BH55" s="103">
        <v>0</v>
      </c>
      <c r="BI55" s="46">
        <v>0</v>
      </c>
      <c r="BJ55" s="41"/>
      <c r="BK55" s="41"/>
      <c r="BL55" s="45"/>
      <c r="BM55" s="41"/>
      <c r="BN55" s="46">
        <v>0</v>
      </c>
    </row>
    <row r="56" spans="1:66" x14ac:dyDescent="0.2">
      <c r="A56" s="18">
        <v>900169638</v>
      </c>
      <c r="B56" s="18" t="s">
        <v>20</v>
      </c>
      <c r="C56" s="18" t="s">
        <v>14</v>
      </c>
      <c r="D56" s="18">
        <v>140008</v>
      </c>
      <c r="E56" s="18" t="str">
        <f>+CONCATENATE(C56,D56)</f>
        <v>FE140008</v>
      </c>
      <c r="F56" s="18" t="s">
        <v>195</v>
      </c>
      <c r="G56" s="18" t="str">
        <f>+CONCATENATE(A56,"_",E56)</f>
        <v>900169638_FE140008</v>
      </c>
      <c r="H56" s="18">
        <v>20241206</v>
      </c>
      <c r="I56" s="18">
        <v>20250203</v>
      </c>
      <c r="J56" s="18">
        <v>60</v>
      </c>
      <c r="K56" s="19">
        <v>0</v>
      </c>
      <c r="L56" s="19">
        <v>3735094</v>
      </c>
      <c r="M56" s="19">
        <v>0</v>
      </c>
      <c r="N56" s="19">
        <v>0</v>
      </c>
      <c r="O56" s="19">
        <v>0</v>
      </c>
      <c r="P56" s="43">
        <v>3735094</v>
      </c>
      <c r="Q56" s="18" t="s">
        <v>428</v>
      </c>
      <c r="R56" s="41" t="s">
        <v>428</v>
      </c>
      <c r="S56" s="46">
        <v>3658867</v>
      </c>
      <c r="T56" s="41">
        <v>1222549330</v>
      </c>
      <c r="U56" s="41"/>
      <c r="V56" s="41"/>
      <c r="W56" s="41"/>
      <c r="X56" s="41" t="s">
        <v>240</v>
      </c>
      <c r="Y56" s="45">
        <v>45632</v>
      </c>
      <c r="Z56" s="45">
        <v>45638</v>
      </c>
      <c r="AA56" s="45">
        <v>45644</v>
      </c>
      <c r="AB56" s="45"/>
      <c r="AC56" s="100">
        <f>+IF(OR(X56="Devuelta",AL56&lt;&gt;0),$A$1-AB56,IF(AND(AA56="",Z56=""),"No radicada",IF(AA56&lt;&gt;"",$A$1-AA56,$A$1-Z56)))</f>
        <v>103</v>
      </c>
      <c r="AD56" s="100" t="str">
        <f>+IF(AC56="No radicada","No radicada",IF(AC56&lt;1,"Corriente",IF(AC56&lt;=30,"0-30",IF(AND(AC56&lt;=60,AC56&gt;30),"31-60",IF(AND(AC56&lt;=90,AC56&gt;60),"61-90",IF(AND(AC56&lt;=180,AC56&gt;90),"91-180",IF(AND(AC56&lt;=360,AC56&gt;180),"181-360",IF(AC56&gt;360,"Más de 360"))))))))</f>
        <v>91-180</v>
      </c>
      <c r="AE56" s="46">
        <v>3811320</v>
      </c>
      <c r="AF56" s="46">
        <v>3811320</v>
      </c>
      <c r="AG56" s="46">
        <v>0</v>
      </c>
      <c r="AH56" s="46">
        <v>0</v>
      </c>
      <c r="AI56" s="46">
        <v>0</v>
      </c>
      <c r="AJ56" s="46">
        <v>0</v>
      </c>
      <c r="AK56" s="46">
        <v>0</v>
      </c>
      <c r="AL56" s="46">
        <v>0</v>
      </c>
      <c r="AM56" s="48"/>
      <c r="AN56" s="48"/>
      <c r="AO56" s="48"/>
      <c r="AP56" s="48" t="s">
        <v>251</v>
      </c>
      <c r="AQ56" s="46">
        <v>152453</v>
      </c>
      <c r="AR56" s="46">
        <v>3811320</v>
      </c>
      <c r="AS56" s="46">
        <v>0</v>
      </c>
      <c r="AT56" s="48"/>
      <c r="AU56" s="48"/>
      <c r="AV56" s="48"/>
      <c r="AW56" s="48" t="s">
        <v>237</v>
      </c>
      <c r="AX56" s="48"/>
      <c r="AY56" s="48" t="s">
        <v>238</v>
      </c>
      <c r="AZ56" s="103">
        <v>0</v>
      </c>
      <c r="BA56" s="103">
        <v>0</v>
      </c>
      <c r="BB56" s="103">
        <v>0</v>
      </c>
      <c r="BC56" s="103">
        <v>0</v>
      </c>
      <c r="BD56" s="103">
        <v>0</v>
      </c>
      <c r="BE56" s="103">
        <v>0</v>
      </c>
      <c r="BF56" s="102">
        <v>3735094</v>
      </c>
      <c r="BG56" s="103">
        <v>0</v>
      </c>
      <c r="BH56" s="103">
        <v>0</v>
      </c>
      <c r="BI56" s="46">
        <v>0</v>
      </c>
      <c r="BJ56" s="41"/>
      <c r="BK56" s="41"/>
      <c r="BL56" s="45"/>
      <c r="BM56" s="41"/>
      <c r="BN56" s="46">
        <v>0</v>
      </c>
    </row>
    <row r="57" spans="1:66" x14ac:dyDescent="0.2">
      <c r="A57" s="18">
        <v>900169638</v>
      </c>
      <c r="B57" s="18" t="s">
        <v>20</v>
      </c>
      <c r="C57" s="18" t="s">
        <v>14</v>
      </c>
      <c r="D57" s="18">
        <v>124572</v>
      </c>
      <c r="E57" s="18" t="str">
        <f>+CONCATENATE(C57,D57)</f>
        <v>FE124572</v>
      </c>
      <c r="F57" s="18" t="s">
        <v>144</v>
      </c>
      <c r="G57" s="18" t="str">
        <f>+CONCATENATE(A57,"_",E57)</f>
        <v>900169638_FE124572</v>
      </c>
      <c r="H57" s="18">
        <v>20240507</v>
      </c>
      <c r="I57" s="18">
        <v>20240705</v>
      </c>
      <c r="J57" s="18">
        <v>60</v>
      </c>
      <c r="K57" s="19">
        <v>0</v>
      </c>
      <c r="L57" s="19">
        <v>0</v>
      </c>
      <c r="M57" s="19">
        <v>0</v>
      </c>
      <c r="N57" s="19">
        <v>0</v>
      </c>
      <c r="O57" s="19">
        <v>3735094</v>
      </c>
      <c r="P57" s="43">
        <v>3735094</v>
      </c>
      <c r="Q57" s="18" t="s">
        <v>428</v>
      </c>
      <c r="R57" s="41" t="s">
        <v>428</v>
      </c>
      <c r="S57" s="46">
        <v>3658867</v>
      </c>
      <c r="T57" s="41">
        <v>1222560789</v>
      </c>
      <c r="U57" s="41"/>
      <c r="V57" s="41"/>
      <c r="W57" s="41"/>
      <c r="X57" s="41" t="s">
        <v>240</v>
      </c>
      <c r="Y57" s="45">
        <v>45419</v>
      </c>
      <c r="Z57" s="45">
        <v>45659</v>
      </c>
      <c r="AA57" s="45">
        <v>45682</v>
      </c>
      <c r="AB57" s="45"/>
      <c r="AC57" s="100">
        <f>+IF(OR(X57="Devuelta",AL57&lt;&gt;0),$A$1-AB57,IF(AND(AA57="",Z57=""),"No radicada",IF(AA57&lt;&gt;"",$A$1-AA57,$A$1-Z57)))</f>
        <v>65</v>
      </c>
      <c r="AD57" s="100" t="str">
        <f>+IF(AC57="No radicada","No radicada",IF(AC57&lt;1,"Corriente",IF(AC57&lt;=30,"0-30",IF(AND(AC57&lt;=60,AC57&gt;30),"31-60",IF(AND(AC57&lt;=90,AC57&gt;60),"61-90",IF(AND(AC57&lt;=180,AC57&gt;90),"91-180",IF(AND(AC57&lt;=360,AC57&gt;180),"181-360",IF(AC57&gt;360,"Más de 360"))))))))</f>
        <v>61-90</v>
      </c>
      <c r="AE57" s="46">
        <v>3811320</v>
      </c>
      <c r="AF57" s="46">
        <v>3811320</v>
      </c>
      <c r="AG57" s="46">
        <v>0</v>
      </c>
      <c r="AH57" s="46">
        <v>0</v>
      </c>
      <c r="AI57" s="46">
        <v>0</v>
      </c>
      <c r="AJ57" s="46">
        <v>0</v>
      </c>
      <c r="AK57" s="46">
        <v>0</v>
      </c>
      <c r="AL57" s="46">
        <v>0</v>
      </c>
      <c r="AM57" s="48"/>
      <c r="AN57" s="48"/>
      <c r="AO57" s="48"/>
      <c r="AP57" s="48" t="s">
        <v>251</v>
      </c>
      <c r="AQ57" s="46">
        <v>152453</v>
      </c>
      <c r="AR57" s="46">
        <v>3811320</v>
      </c>
      <c r="AS57" s="46">
        <v>0</v>
      </c>
      <c r="AT57" s="48"/>
      <c r="AU57" s="48"/>
      <c r="AV57" s="48"/>
      <c r="AW57" s="48" t="s">
        <v>237</v>
      </c>
      <c r="AX57" s="48"/>
      <c r="AY57" s="48" t="s">
        <v>238</v>
      </c>
      <c r="AZ57" s="103">
        <v>0</v>
      </c>
      <c r="BA57" s="103">
        <v>0</v>
      </c>
      <c r="BB57" s="103">
        <v>0</v>
      </c>
      <c r="BC57" s="103">
        <v>0</v>
      </c>
      <c r="BD57" s="103">
        <v>0</v>
      </c>
      <c r="BE57" s="103">
        <v>0</v>
      </c>
      <c r="BF57" s="102">
        <v>3735094</v>
      </c>
      <c r="BG57" s="103">
        <v>0</v>
      </c>
      <c r="BH57" s="103">
        <v>0</v>
      </c>
      <c r="BI57" s="46">
        <v>0</v>
      </c>
      <c r="BJ57" s="41"/>
      <c r="BK57" s="41"/>
      <c r="BL57" s="45"/>
      <c r="BM57" s="41"/>
      <c r="BN57" s="46">
        <v>0</v>
      </c>
    </row>
    <row r="58" spans="1:66" x14ac:dyDescent="0.2">
      <c r="A58" s="18">
        <v>900169638</v>
      </c>
      <c r="B58" s="18" t="s">
        <v>20</v>
      </c>
      <c r="C58" s="18" t="s">
        <v>14</v>
      </c>
      <c r="D58" s="18">
        <v>135577</v>
      </c>
      <c r="E58" s="18" t="str">
        <f>+CONCATENATE(C58,D58)</f>
        <v>FE135577</v>
      </c>
      <c r="F58" s="18" t="s">
        <v>171</v>
      </c>
      <c r="G58" s="18" t="str">
        <f>+CONCATENATE(A58,"_",E58)</f>
        <v>900169638_FE135577</v>
      </c>
      <c r="H58" s="18">
        <v>20241007</v>
      </c>
      <c r="I58" s="18">
        <v>20241205</v>
      </c>
      <c r="J58" s="18">
        <v>60</v>
      </c>
      <c r="K58" s="19">
        <v>0</v>
      </c>
      <c r="L58" s="19">
        <v>0</v>
      </c>
      <c r="M58" s="19">
        <v>3735094</v>
      </c>
      <c r="N58" s="19">
        <v>0</v>
      </c>
      <c r="O58" s="19">
        <v>0</v>
      </c>
      <c r="P58" s="43">
        <v>3735094</v>
      </c>
      <c r="Q58" s="18" t="s">
        <v>428</v>
      </c>
      <c r="R58" s="41" t="s">
        <v>428</v>
      </c>
      <c r="S58" s="46">
        <v>3658867</v>
      </c>
      <c r="T58" s="41">
        <v>1222565579</v>
      </c>
      <c r="U58" s="41"/>
      <c r="V58" s="41"/>
      <c r="W58" s="41"/>
      <c r="X58" s="41" t="s">
        <v>240</v>
      </c>
      <c r="Y58" s="45">
        <v>45572</v>
      </c>
      <c r="Z58" s="45">
        <v>45691</v>
      </c>
      <c r="AA58" s="45">
        <v>45709</v>
      </c>
      <c r="AB58" s="45"/>
      <c r="AC58" s="100">
        <f>+IF(OR(X58="Devuelta",AL58&lt;&gt;0),$A$1-AB58,IF(AND(AA58="",Z58=""),"No radicada",IF(AA58&lt;&gt;"",$A$1-AA58,$A$1-Z58)))</f>
        <v>38</v>
      </c>
      <c r="AD58" s="100" t="str">
        <f>+IF(AC58="No radicada","No radicada",IF(AC58&lt;1,"Corriente",IF(AC58&lt;=30,"0-30",IF(AND(AC58&lt;=60,AC58&gt;30),"31-60",IF(AND(AC58&lt;=90,AC58&gt;60),"61-90",IF(AND(AC58&lt;=180,AC58&gt;90),"91-180",IF(AND(AC58&lt;=360,AC58&gt;180),"181-360",IF(AC58&gt;360,"Más de 360"))))))))</f>
        <v>31-60</v>
      </c>
      <c r="AE58" s="46">
        <v>3811320</v>
      </c>
      <c r="AF58" s="46">
        <v>3811320</v>
      </c>
      <c r="AG58" s="46">
        <v>0</v>
      </c>
      <c r="AH58" s="46">
        <v>0</v>
      </c>
      <c r="AI58" s="46">
        <v>0</v>
      </c>
      <c r="AJ58" s="46">
        <v>0</v>
      </c>
      <c r="AK58" s="46">
        <v>0</v>
      </c>
      <c r="AL58" s="46">
        <v>0</v>
      </c>
      <c r="AM58" s="48"/>
      <c r="AN58" s="48"/>
      <c r="AO58" s="48"/>
      <c r="AP58" s="48" t="s">
        <v>251</v>
      </c>
      <c r="AQ58" s="46">
        <v>152453</v>
      </c>
      <c r="AR58" s="46">
        <v>3811320</v>
      </c>
      <c r="AS58" s="46">
        <v>0</v>
      </c>
      <c r="AT58" s="48"/>
      <c r="AU58" s="48"/>
      <c r="AV58" s="48"/>
      <c r="AW58" s="48" t="s">
        <v>237</v>
      </c>
      <c r="AX58" s="48"/>
      <c r="AY58" s="48" t="s">
        <v>238</v>
      </c>
      <c r="AZ58" s="103">
        <v>0</v>
      </c>
      <c r="BA58" s="103">
        <v>0</v>
      </c>
      <c r="BB58" s="103">
        <v>0</v>
      </c>
      <c r="BC58" s="103">
        <v>0</v>
      </c>
      <c r="BD58" s="103">
        <v>0</v>
      </c>
      <c r="BE58" s="103">
        <v>0</v>
      </c>
      <c r="BF58" s="102">
        <v>3735094</v>
      </c>
      <c r="BG58" s="103">
        <v>0</v>
      </c>
      <c r="BH58" s="103">
        <v>0</v>
      </c>
      <c r="BI58" s="46">
        <v>0</v>
      </c>
      <c r="BJ58" s="41"/>
      <c r="BK58" s="41"/>
      <c r="BL58" s="45"/>
      <c r="BM58" s="41"/>
      <c r="BN58" s="46">
        <v>0</v>
      </c>
    </row>
    <row r="59" spans="1:66" x14ac:dyDescent="0.2">
      <c r="A59" s="18">
        <v>900169638</v>
      </c>
      <c r="B59" s="18" t="s">
        <v>20</v>
      </c>
      <c r="C59" s="18" t="s">
        <v>14</v>
      </c>
      <c r="D59" s="18">
        <v>133442</v>
      </c>
      <c r="E59" s="18" t="str">
        <f>+CONCATENATE(C59,D59)</f>
        <v>FE133442</v>
      </c>
      <c r="F59" s="18" t="s">
        <v>168</v>
      </c>
      <c r="G59" s="18" t="str">
        <f>+CONCATENATE(A59,"_",E59)</f>
        <v>900169638_FE133442</v>
      </c>
      <c r="H59" s="18">
        <v>20240905</v>
      </c>
      <c r="I59" s="18">
        <v>20241103</v>
      </c>
      <c r="J59" s="18">
        <v>60</v>
      </c>
      <c r="K59" s="19">
        <v>0</v>
      </c>
      <c r="L59" s="19">
        <v>0</v>
      </c>
      <c r="M59" s="19">
        <v>0</v>
      </c>
      <c r="N59" s="19">
        <v>3610590</v>
      </c>
      <c r="O59" s="19">
        <v>0</v>
      </c>
      <c r="P59" s="43">
        <v>3610590</v>
      </c>
      <c r="Q59" s="18" t="s">
        <v>428</v>
      </c>
      <c r="R59" s="41" t="s">
        <v>428</v>
      </c>
      <c r="S59" s="46">
        <v>3536905</v>
      </c>
      <c r="T59" s="41">
        <v>1222568428</v>
      </c>
      <c r="U59" s="41"/>
      <c r="V59" s="41"/>
      <c r="W59" s="41"/>
      <c r="X59" s="41" t="s">
        <v>240</v>
      </c>
      <c r="Y59" s="45">
        <v>45540</v>
      </c>
      <c r="Z59" s="45">
        <v>45691</v>
      </c>
      <c r="AA59" s="45">
        <v>45716</v>
      </c>
      <c r="AB59" s="45"/>
      <c r="AC59" s="100">
        <f>+IF(OR(X59="Devuelta",AL59&lt;&gt;0),$A$1-AB59,IF(AND(AA59="",Z59=""),"No radicada",IF(AA59&lt;&gt;"",$A$1-AA59,$A$1-Z59)))</f>
        <v>31</v>
      </c>
      <c r="AD59" s="100" t="str">
        <f>+IF(AC59="No radicada","No radicada",IF(AC59&lt;1,"Corriente",IF(AC59&lt;=30,"0-30",IF(AND(AC59&lt;=60,AC59&gt;30),"31-60",IF(AND(AC59&lt;=90,AC59&gt;60),"61-90",IF(AND(AC59&lt;=180,AC59&gt;90),"91-180",IF(AND(AC59&lt;=360,AC59&gt;180),"181-360",IF(AC59&gt;360,"Más de 360"))))))))</f>
        <v>31-60</v>
      </c>
      <c r="AE59" s="46">
        <v>3684276</v>
      </c>
      <c r="AF59" s="46">
        <v>3684276</v>
      </c>
      <c r="AG59" s="46">
        <v>0</v>
      </c>
      <c r="AH59" s="46">
        <v>0</v>
      </c>
      <c r="AI59" s="46">
        <v>0</v>
      </c>
      <c r="AJ59" s="46">
        <v>0</v>
      </c>
      <c r="AK59" s="46">
        <v>0</v>
      </c>
      <c r="AL59" s="46">
        <v>0</v>
      </c>
      <c r="AM59" s="48"/>
      <c r="AN59" s="48"/>
      <c r="AO59" s="48"/>
      <c r="AP59" s="48" t="s">
        <v>251</v>
      </c>
      <c r="AQ59" s="46">
        <v>147371</v>
      </c>
      <c r="AR59" s="46">
        <v>3684276</v>
      </c>
      <c r="AS59" s="46">
        <v>0</v>
      </c>
      <c r="AT59" s="48"/>
      <c r="AU59" s="48"/>
      <c r="AV59" s="48"/>
      <c r="AW59" s="48" t="s">
        <v>237</v>
      </c>
      <c r="AX59" s="48"/>
      <c r="AY59" s="48" t="s">
        <v>238</v>
      </c>
      <c r="AZ59" s="103">
        <v>0</v>
      </c>
      <c r="BA59" s="103">
        <v>0</v>
      </c>
      <c r="BB59" s="103">
        <v>0</v>
      </c>
      <c r="BC59" s="103">
        <v>0</v>
      </c>
      <c r="BD59" s="103">
        <v>0</v>
      </c>
      <c r="BE59" s="103">
        <v>0</v>
      </c>
      <c r="BF59" s="102">
        <v>3610590</v>
      </c>
      <c r="BG59" s="103">
        <v>0</v>
      </c>
      <c r="BH59" s="103">
        <v>0</v>
      </c>
      <c r="BI59" s="46">
        <v>0</v>
      </c>
      <c r="BJ59" s="41"/>
      <c r="BK59" s="41"/>
      <c r="BL59" s="45"/>
      <c r="BM59" s="41"/>
      <c r="BN59" s="46">
        <v>0</v>
      </c>
    </row>
    <row r="60" spans="1:66" x14ac:dyDescent="0.2">
      <c r="A60" s="18">
        <v>900169638</v>
      </c>
      <c r="B60" s="18" t="s">
        <v>20</v>
      </c>
      <c r="C60" s="18" t="s">
        <v>14</v>
      </c>
      <c r="D60" s="18">
        <v>118946</v>
      </c>
      <c r="E60" s="18" t="str">
        <f>+CONCATENATE(C60,D60)</f>
        <v>FE118946</v>
      </c>
      <c r="F60" s="18" t="s">
        <v>115</v>
      </c>
      <c r="G60" s="18" t="str">
        <f>+CONCATENATE(A60,"_",E60)</f>
        <v>900169638_FE118946</v>
      </c>
      <c r="H60" s="18">
        <v>20240210</v>
      </c>
      <c r="I60" s="18">
        <v>20240409</v>
      </c>
      <c r="J60" s="18">
        <v>60</v>
      </c>
      <c r="K60" s="19">
        <v>0</v>
      </c>
      <c r="L60" s="19">
        <v>0</v>
      </c>
      <c r="M60" s="19">
        <v>0</v>
      </c>
      <c r="N60" s="19">
        <v>0</v>
      </c>
      <c r="O60" s="19">
        <v>3444849</v>
      </c>
      <c r="P60" s="43">
        <v>3444849</v>
      </c>
      <c r="Q60" s="18" t="s">
        <v>427</v>
      </c>
      <c r="R60" s="41" t="s">
        <v>428</v>
      </c>
      <c r="S60" s="46">
        <v>3401760</v>
      </c>
      <c r="T60" s="41">
        <v>1222577219</v>
      </c>
      <c r="U60" s="41"/>
      <c r="V60" s="41"/>
      <c r="W60" s="41"/>
      <c r="X60" s="41" t="s">
        <v>240</v>
      </c>
      <c r="Y60" s="45">
        <v>45332</v>
      </c>
      <c r="Z60" s="45">
        <v>45729</v>
      </c>
      <c r="AA60" s="45">
        <v>45742</v>
      </c>
      <c r="AB60" s="45"/>
      <c r="AC60" s="100">
        <f>+IF(OR(X60="Devuelta",AL60&lt;&gt;0),$A$1-AB60,IF(AND(AA60="",Z60=""),"No radicada",IF(AA60&lt;&gt;"",$A$1-AA60,$A$1-Z60)))</f>
        <v>5</v>
      </c>
      <c r="AD60" s="100" t="str">
        <f>+IF(AC60="No radicada","No radicada",IF(AC60&lt;1,"Corriente",IF(AC60&lt;=30,"0-30",IF(AND(AC60&lt;=60,AC60&gt;30),"31-60",IF(AND(AC60&lt;=90,AC60&gt;60),"61-90",IF(AND(AC60&lt;=180,AC60&gt;90),"91-180",IF(AND(AC60&lt;=360,AC60&gt;180),"181-360",IF(AC60&gt;360,"Más de 360"))))))))</f>
        <v>0-30</v>
      </c>
      <c r="AE60" s="46">
        <v>3515152</v>
      </c>
      <c r="AF60" s="46">
        <v>3515152</v>
      </c>
      <c r="AG60" s="46">
        <v>0</v>
      </c>
      <c r="AH60" s="46">
        <v>0</v>
      </c>
      <c r="AI60" s="46">
        <v>113392</v>
      </c>
      <c r="AJ60" s="46">
        <v>0</v>
      </c>
      <c r="AK60" s="46">
        <v>0</v>
      </c>
      <c r="AL60" s="46">
        <v>0</v>
      </c>
      <c r="AM60" s="48"/>
      <c r="AN60" s="48"/>
      <c r="AO60" s="48"/>
      <c r="AP60" s="48" t="s">
        <v>251</v>
      </c>
      <c r="AQ60" s="46">
        <v>0</v>
      </c>
      <c r="AR60" s="46">
        <v>3401760</v>
      </c>
      <c r="AS60" s="46">
        <v>0</v>
      </c>
      <c r="AT60" s="48"/>
      <c r="AU60" s="48"/>
      <c r="AV60" s="48"/>
      <c r="AW60" s="48" t="s">
        <v>237</v>
      </c>
      <c r="AX60" s="48"/>
      <c r="AY60" s="48" t="s">
        <v>238</v>
      </c>
      <c r="AZ60" s="103">
        <v>0</v>
      </c>
      <c r="BA60" s="103">
        <v>0</v>
      </c>
      <c r="BB60" s="103">
        <v>0</v>
      </c>
      <c r="BC60" s="103">
        <v>0</v>
      </c>
      <c r="BD60" s="103">
        <v>0</v>
      </c>
      <c r="BE60" s="103">
        <v>0</v>
      </c>
      <c r="BF60" s="102">
        <v>3444849</v>
      </c>
      <c r="BG60" s="103">
        <v>0</v>
      </c>
      <c r="BH60" s="103">
        <v>0</v>
      </c>
      <c r="BI60" s="46">
        <v>0</v>
      </c>
      <c r="BJ60" s="41"/>
      <c r="BK60" s="41"/>
      <c r="BL60" s="45"/>
      <c r="BM60" s="41"/>
      <c r="BN60" s="46">
        <v>0</v>
      </c>
    </row>
    <row r="61" spans="1:66" x14ac:dyDescent="0.2">
      <c r="A61" s="18">
        <v>900169638</v>
      </c>
      <c r="B61" s="18" t="s">
        <v>20</v>
      </c>
      <c r="C61" s="18" t="s">
        <v>14</v>
      </c>
      <c r="D61" s="18">
        <v>127246</v>
      </c>
      <c r="E61" s="18" t="str">
        <f>+CONCATENATE(C61,D61)</f>
        <v>FE127246</v>
      </c>
      <c r="F61" s="18" t="s">
        <v>152</v>
      </c>
      <c r="G61" s="18" t="str">
        <f>+CONCATENATE(A61,"_",E61)</f>
        <v>900169638_FE127246</v>
      </c>
      <c r="H61" s="18">
        <v>20240607</v>
      </c>
      <c r="I61" s="18">
        <v>20240805</v>
      </c>
      <c r="J61" s="18">
        <v>60</v>
      </c>
      <c r="K61" s="19">
        <v>0</v>
      </c>
      <c r="L61" s="19">
        <v>0</v>
      </c>
      <c r="M61" s="19">
        <v>0</v>
      </c>
      <c r="N61" s="19">
        <v>0</v>
      </c>
      <c r="O61" s="19">
        <v>3237081</v>
      </c>
      <c r="P61" s="43">
        <v>3237081</v>
      </c>
      <c r="Q61" s="18" t="s">
        <v>428</v>
      </c>
      <c r="R61" s="41" t="s">
        <v>428</v>
      </c>
      <c r="S61" s="46">
        <v>3171018</v>
      </c>
      <c r="T61" s="41">
        <v>1222560791</v>
      </c>
      <c r="U61" s="41"/>
      <c r="V61" s="41"/>
      <c r="W61" s="41"/>
      <c r="X61" s="41" t="s">
        <v>240</v>
      </c>
      <c r="Y61" s="45">
        <v>45450</v>
      </c>
      <c r="Z61" s="45">
        <v>45659</v>
      </c>
      <c r="AA61" s="45">
        <v>45682</v>
      </c>
      <c r="AB61" s="45"/>
      <c r="AC61" s="100">
        <f>+IF(OR(X61="Devuelta",AL61&lt;&gt;0),$A$1-AB61,IF(AND(AA61="",Z61=""),"No radicada",IF(AA61&lt;&gt;"",$A$1-AA61,$A$1-Z61)))</f>
        <v>65</v>
      </c>
      <c r="AD61" s="100" t="str">
        <f>+IF(AC61="No radicada","No radicada",IF(AC61&lt;1,"Corriente",IF(AC61&lt;=30,"0-30",IF(AND(AC61&lt;=60,AC61&gt;30),"31-60",IF(AND(AC61&lt;=90,AC61&gt;60),"61-90",IF(AND(AC61&lt;=180,AC61&gt;90),"91-180",IF(AND(AC61&lt;=360,AC61&gt;180),"181-360",IF(AC61&gt;360,"Más de 360"))))))))</f>
        <v>61-90</v>
      </c>
      <c r="AE61" s="46">
        <v>3303144</v>
      </c>
      <c r="AF61" s="46">
        <v>3303144</v>
      </c>
      <c r="AG61" s="46">
        <v>0</v>
      </c>
      <c r="AH61" s="46">
        <v>0</v>
      </c>
      <c r="AI61" s="46">
        <v>0</v>
      </c>
      <c r="AJ61" s="46">
        <v>0</v>
      </c>
      <c r="AK61" s="46">
        <v>0</v>
      </c>
      <c r="AL61" s="46">
        <v>0</v>
      </c>
      <c r="AM61" s="48"/>
      <c r="AN61" s="48"/>
      <c r="AO61" s="48"/>
      <c r="AP61" s="48" t="s">
        <v>251</v>
      </c>
      <c r="AQ61" s="46">
        <v>132126</v>
      </c>
      <c r="AR61" s="46">
        <v>3303144</v>
      </c>
      <c r="AS61" s="46">
        <v>0</v>
      </c>
      <c r="AT61" s="48"/>
      <c r="AU61" s="48"/>
      <c r="AV61" s="48"/>
      <c r="AW61" s="48" t="s">
        <v>237</v>
      </c>
      <c r="AX61" s="48"/>
      <c r="AY61" s="48" t="s">
        <v>238</v>
      </c>
      <c r="AZ61" s="103">
        <v>0</v>
      </c>
      <c r="BA61" s="103">
        <v>0</v>
      </c>
      <c r="BB61" s="103">
        <v>0</v>
      </c>
      <c r="BC61" s="103">
        <v>0</v>
      </c>
      <c r="BD61" s="103">
        <v>0</v>
      </c>
      <c r="BE61" s="103">
        <v>0</v>
      </c>
      <c r="BF61" s="102">
        <v>3237081</v>
      </c>
      <c r="BG61" s="103">
        <v>0</v>
      </c>
      <c r="BH61" s="103">
        <v>0</v>
      </c>
      <c r="BI61" s="46">
        <v>0</v>
      </c>
      <c r="BJ61" s="41"/>
      <c r="BK61" s="41"/>
      <c r="BL61" s="45"/>
      <c r="BM61" s="41"/>
      <c r="BN61" s="46">
        <v>0</v>
      </c>
    </row>
    <row r="62" spans="1:66" x14ac:dyDescent="0.2">
      <c r="A62" s="18">
        <v>900169638</v>
      </c>
      <c r="B62" s="18" t="s">
        <v>20</v>
      </c>
      <c r="C62" s="18" t="s">
        <v>14</v>
      </c>
      <c r="D62" s="18">
        <v>112306</v>
      </c>
      <c r="E62" s="18" t="str">
        <f>+CONCATENATE(C62,D62)</f>
        <v>FE112306</v>
      </c>
      <c r="F62" s="18" t="s">
        <v>98</v>
      </c>
      <c r="G62" s="18" t="str">
        <f>+CONCATENATE(A62,"_",E62)</f>
        <v>900169638_FE112306</v>
      </c>
      <c r="H62" s="18">
        <v>20231130</v>
      </c>
      <c r="I62" s="18">
        <v>20240128</v>
      </c>
      <c r="J62" s="18">
        <v>60</v>
      </c>
      <c r="K62" s="19">
        <v>0</v>
      </c>
      <c r="L62" s="19">
        <v>0</v>
      </c>
      <c r="M62" s="19">
        <v>0</v>
      </c>
      <c r="N62" s="19">
        <v>0</v>
      </c>
      <c r="O62" s="19">
        <v>3222601</v>
      </c>
      <c r="P62" s="43">
        <v>3222601</v>
      </c>
      <c r="Q62" s="18" t="s">
        <v>428</v>
      </c>
      <c r="R62" s="41" t="s">
        <v>428</v>
      </c>
      <c r="S62" s="46">
        <v>3156833</v>
      </c>
      <c r="T62" s="41">
        <v>1222560797</v>
      </c>
      <c r="U62" s="41"/>
      <c r="V62" s="41"/>
      <c r="W62" s="41"/>
      <c r="X62" s="41" t="s">
        <v>240</v>
      </c>
      <c r="Y62" s="45">
        <v>45260</v>
      </c>
      <c r="Z62" s="45">
        <v>45659</v>
      </c>
      <c r="AA62" s="45">
        <v>45682</v>
      </c>
      <c r="AB62" s="45"/>
      <c r="AC62" s="100">
        <f>+IF(OR(X62="Devuelta",AL62&lt;&gt;0),$A$1-AB62,IF(AND(AA62="",Z62=""),"No radicada",IF(AA62&lt;&gt;"",$A$1-AA62,$A$1-Z62)))</f>
        <v>65</v>
      </c>
      <c r="AD62" s="100" t="str">
        <f>+IF(AC62="No radicada","No radicada",IF(AC62&lt;1,"Corriente",IF(AC62&lt;=30,"0-30",IF(AND(AC62&lt;=60,AC62&gt;30),"31-60",IF(AND(AC62&lt;=90,AC62&gt;60),"61-90",IF(AND(AC62&lt;=180,AC62&gt;90),"91-180",IF(AND(AC62&lt;=360,AC62&gt;180),"181-360",IF(AC62&gt;360,"Más de 360"))))))))</f>
        <v>61-90</v>
      </c>
      <c r="AE62" s="46">
        <v>3288368</v>
      </c>
      <c r="AF62" s="46">
        <v>3288368</v>
      </c>
      <c r="AG62" s="46">
        <v>0</v>
      </c>
      <c r="AH62" s="46">
        <v>0</v>
      </c>
      <c r="AI62" s="46">
        <v>0</v>
      </c>
      <c r="AJ62" s="46">
        <v>0</v>
      </c>
      <c r="AK62" s="46">
        <v>0</v>
      </c>
      <c r="AL62" s="46">
        <v>0</v>
      </c>
      <c r="AM62" s="48"/>
      <c r="AN62" s="48"/>
      <c r="AO62" s="48"/>
      <c r="AP62" s="48" t="s">
        <v>251</v>
      </c>
      <c r="AQ62" s="46">
        <v>131535</v>
      </c>
      <c r="AR62" s="46">
        <v>3288368</v>
      </c>
      <c r="AS62" s="46">
        <v>0</v>
      </c>
      <c r="AT62" s="48"/>
      <c r="AU62" s="48"/>
      <c r="AV62" s="48"/>
      <c r="AW62" s="48" t="s">
        <v>237</v>
      </c>
      <c r="AX62" s="48"/>
      <c r="AY62" s="48" t="s">
        <v>238</v>
      </c>
      <c r="AZ62" s="103">
        <v>0</v>
      </c>
      <c r="BA62" s="103">
        <v>0</v>
      </c>
      <c r="BB62" s="103">
        <v>0</v>
      </c>
      <c r="BC62" s="103">
        <v>0</v>
      </c>
      <c r="BD62" s="103">
        <v>0</v>
      </c>
      <c r="BE62" s="103">
        <v>0</v>
      </c>
      <c r="BF62" s="102">
        <v>3222601</v>
      </c>
      <c r="BG62" s="103">
        <v>0</v>
      </c>
      <c r="BH62" s="103">
        <v>0</v>
      </c>
      <c r="BI62" s="46">
        <v>0</v>
      </c>
      <c r="BJ62" s="41"/>
      <c r="BK62" s="41"/>
      <c r="BL62" s="45"/>
      <c r="BM62" s="41"/>
      <c r="BN62" s="46">
        <v>0</v>
      </c>
    </row>
    <row r="63" spans="1:66" x14ac:dyDescent="0.2">
      <c r="A63" s="18">
        <v>900169638</v>
      </c>
      <c r="B63" s="18" t="s">
        <v>20</v>
      </c>
      <c r="C63" s="18" t="s">
        <v>14</v>
      </c>
      <c r="D63" s="18">
        <v>120428</v>
      </c>
      <c r="E63" s="18" t="str">
        <f>+CONCATENATE(C63,D63)</f>
        <v>FE120428</v>
      </c>
      <c r="F63" s="18" t="s">
        <v>131</v>
      </c>
      <c r="G63" s="18" t="str">
        <f>+CONCATENATE(A63,"_",E63)</f>
        <v>900169638_FE120428</v>
      </c>
      <c r="H63" s="18">
        <v>20240309</v>
      </c>
      <c r="I63" s="18">
        <v>20240507</v>
      </c>
      <c r="J63" s="18">
        <v>60</v>
      </c>
      <c r="K63" s="19">
        <v>0</v>
      </c>
      <c r="L63" s="19">
        <v>0</v>
      </c>
      <c r="M63" s="19">
        <v>0</v>
      </c>
      <c r="N63" s="19">
        <v>0</v>
      </c>
      <c r="O63" s="19">
        <v>2490062</v>
      </c>
      <c r="P63" s="43">
        <v>2490062</v>
      </c>
      <c r="Q63" s="18" t="s">
        <v>428</v>
      </c>
      <c r="R63" s="41" t="s">
        <v>428</v>
      </c>
      <c r="S63" s="46">
        <v>2439245</v>
      </c>
      <c r="T63" s="41">
        <v>1222560793</v>
      </c>
      <c r="U63" s="41"/>
      <c r="V63" s="41"/>
      <c r="W63" s="41"/>
      <c r="X63" s="41" t="s">
        <v>240</v>
      </c>
      <c r="Y63" s="45">
        <v>45360</v>
      </c>
      <c r="Z63" s="45">
        <v>45659</v>
      </c>
      <c r="AA63" s="45">
        <v>45682</v>
      </c>
      <c r="AB63" s="45"/>
      <c r="AC63" s="100">
        <f>+IF(OR(X63="Devuelta",AL63&lt;&gt;0),$A$1-AB63,IF(AND(AA63="",Z63=""),"No radicada",IF(AA63&lt;&gt;"",$A$1-AA63,$A$1-Z63)))</f>
        <v>65</v>
      </c>
      <c r="AD63" s="100" t="str">
        <f>+IF(AC63="No radicada","No radicada",IF(AC63&lt;1,"Corriente",IF(AC63&lt;=30,"0-30",IF(AND(AC63&lt;=60,AC63&gt;30),"31-60",IF(AND(AC63&lt;=90,AC63&gt;60),"61-90",IF(AND(AC63&lt;=180,AC63&gt;90),"91-180",IF(AND(AC63&lt;=360,AC63&gt;180),"181-360",IF(AC63&gt;360,"Más de 360"))))))))</f>
        <v>61-90</v>
      </c>
      <c r="AE63" s="46">
        <v>2540880</v>
      </c>
      <c r="AF63" s="46">
        <v>2540880</v>
      </c>
      <c r="AG63" s="46">
        <v>0</v>
      </c>
      <c r="AH63" s="46">
        <v>0</v>
      </c>
      <c r="AI63" s="46">
        <v>0</v>
      </c>
      <c r="AJ63" s="46">
        <v>0</v>
      </c>
      <c r="AK63" s="46">
        <v>0</v>
      </c>
      <c r="AL63" s="46">
        <v>0</v>
      </c>
      <c r="AM63" s="48"/>
      <c r="AN63" s="48"/>
      <c r="AO63" s="48"/>
      <c r="AP63" s="48" t="s">
        <v>251</v>
      </c>
      <c r="AQ63" s="46">
        <v>101635</v>
      </c>
      <c r="AR63" s="46">
        <v>2540880</v>
      </c>
      <c r="AS63" s="46">
        <v>0</v>
      </c>
      <c r="AT63" s="48"/>
      <c r="AU63" s="48"/>
      <c r="AV63" s="48"/>
      <c r="AW63" s="48" t="s">
        <v>237</v>
      </c>
      <c r="AX63" s="48"/>
      <c r="AY63" s="48" t="s">
        <v>238</v>
      </c>
      <c r="AZ63" s="103">
        <v>0</v>
      </c>
      <c r="BA63" s="103">
        <v>0</v>
      </c>
      <c r="BB63" s="103">
        <v>0</v>
      </c>
      <c r="BC63" s="103">
        <v>0</v>
      </c>
      <c r="BD63" s="103">
        <v>0</v>
      </c>
      <c r="BE63" s="103">
        <v>0</v>
      </c>
      <c r="BF63" s="102">
        <v>2490062</v>
      </c>
      <c r="BG63" s="103">
        <v>0</v>
      </c>
      <c r="BH63" s="103">
        <v>0</v>
      </c>
      <c r="BI63" s="46">
        <v>0</v>
      </c>
      <c r="BJ63" s="41"/>
      <c r="BK63" s="41"/>
      <c r="BL63" s="45"/>
      <c r="BM63" s="41"/>
      <c r="BN63" s="46">
        <v>0</v>
      </c>
    </row>
    <row r="64" spans="1:66" x14ac:dyDescent="0.2">
      <c r="A64" s="18">
        <v>900169638</v>
      </c>
      <c r="B64" s="18" t="s">
        <v>20</v>
      </c>
      <c r="C64" s="18" t="s">
        <v>14</v>
      </c>
      <c r="D64" s="18">
        <v>139969</v>
      </c>
      <c r="E64" s="18" t="str">
        <f>+CONCATENATE(C64,D64)</f>
        <v>FE139969</v>
      </c>
      <c r="F64" s="18" t="s">
        <v>187</v>
      </c>
      <c r="G64" s="18" t="str">
        <f>+CONCATENATE(A64,"_",E64)</f>
        <v>900169638_FE139969</v>
      </c>
      <c r="H64" s="18">
        <v>20241205</v>
      </c>
      <c r="I64" s="18">
        <v>20250202</v>
      </c>
      <c r="J64" s="18">
        <v>60</v>
      </c>
      <c r="K64" s="19">
        <v>0</v>
      </c>
      <c r="L64" s="19">
        <v>2477266</v>
      </c>
      <c r="M64" s="19">
        <v>0</v>
      </c>
      <c r="N64" s="19">
        <v>0</v>
      </c>
      <c r="O64" s="19">
        <v>0</v>
      </c>
      <c r="P64" s="43">
        <v>2477266</v>
      </c>
      <c r="Q64" s="18" t="s">
        <v>428</v>
      </c>
      <c r="R64" s="41" t="s">
        <v>428</v>
      </c>
      <c r="S64" s="46">
        <v>2477265</v>
      </c>
      <c r="T64" s="41">
        <v>1222572696</v>
      </c>
      <c r="U64" s="41"/>
      <c r="V64" s="41"/>
      <c r="W64" s="41"/>
      <c r="X64" s="41" t="s">
        <v>240</v>
      </c>
      <c r="Y64" s="45">
        <v>45631</v>
      </c>
      <c r="Z64" s="45">
        <v>45638</v>
      </c>
      <c r="AA64" s="45">
        <v>45642</v>
      </c>
      <c r="AB64" s="45"/>
      <c r="AC64" s="100">
        <f>+IF(OR(X64="Devuelta",AL64&lt;&gt;0),$A$1-AB64,IF(AND(AA64="",Z64=""),"No radicada",IF(AA64&lt;&gt;"",$A$1-AA64,$A$1-Z64)))</f>
        <v>105</v>
      </c>
      <c r="AD64" s="100" t="str">
        <f>+IF(AC64="No radicada","No radicada",IF(AC64&lt;1,"Corriente",IF(AC64&lt;=30,"0-30",IF(AND(AC64&lt;=60,AC64&gt;30),"31-60",IF(AND(AC64&lt;=90,AC64&gt;60),"61-90",IF(AND(AC64&lt;=180,AC64&gt;90),"91-180",IF(AND(AC64&lt;=360,AC64&gt;180),"181-360",IF(AC64&gt;360,"Más de 360"))))))))</f>
        <v>91-180</v>
      </c>
      <c r="AE64" s="46">
        <v>2527822</v>
      </c>
      <c r="AF64" s="46">
        <v>2527822</v>
      </c>
      <c r="AG64" s="46">
        <v>0</v>
      </c>
      <c r="AH64" s="46">
        <v>0</v>
      </c>
      <c r="AI64" s="46">
        <v>0</v>
      </c>
      <c r="AJ64" s="46">
        <v>0</v>
      </c>
      <c r="AK64" s="46">
        <v>0</v>
      </c>
      <c r="AL64" s="46">
        <v>0</v>
      </c>
      <c r="AM64" s="48"/>
      <c r="AN64" s="48"/>
      <c r="AO64" s="48"/>
      <c r="AP64" s="48" t="s">
        <v>251</v>
      </c>
      <c r="AQ64" s="46">
        <v>50557</v>
      </c>
      <c r="AR64" s="46">
        <v>2527822</v>
      </c>
      <c r="AS64" s="46">
        <v>0</v>
      </c>
      <c r="AT64" s="48"/>
      <c r="AU64" s="48"/>
      <c r="AV64" s="48"/>
      <c r="AW64" s="48" t="s">
        <v>237</v>
      </c>
      <c r="AX64" s="48"/>
      <c r="AY64" s="48" t="s">
        <v>238</v>
      </c>
      <c r="AZ64" s="103">
        <v>0</v>
      </c>
      <c r="BA64" s="103">
        <v>0</v>
      </c>
      <c r="BB64" s="103">
        <v>0</v>
      </c>
      <c r="BC64" s="103">
        <v>0</v>
      </c>
      <c r="BD64" s="103">
        <v>0</v>
      </c>
      <c r="BE64" s="103">
        <v>0</v>
      </c>
      <c r="BF64" s="102">
        <v>2477266</v>
      </c>
      <c r="BG64" s="103">
        <v>0</v>
      </c>
      <c r="BH64" s="103">
        <v>0</v>
      </c>
      <c r="BI64" s="46">
        <v>0</v>
      </c>
      <c r="BJ64" s="41"/>
      <c r="BK64" s="41"/>
      <c r="BL64" s="45"/>
      <c r="BM64" s="41"/>
      <c r="BN64" s="46">
        <v>0</v>
      </c>
    </row>
    <row r="65" spans="1:66" x14ac:dyDescent="0.2">
      <c r="A65" s="18">
        <v>900169638</v>
      </c>
      <c r="B65" s="18" t="s">
        <v>20</v>
      </c>
      <c r="C65" s="18" t="s">
        <v>14</v>
      </c>
      <c r="D65" s="18">
        <v>114984</v>
      </c>
      <c r="E65" s="18" t="str">
        <f>+CONCATENATE(C65,D65)</f>
        <v>FE114984</v>
      </c>
      <c r="F65" s="18" t="s">
        <v>105</v>
      </c>
      <c r="G65" s="18" t="str">
        <f>+CONCATENATE(A65,"_",E65)</f>
        <v>900169638_FE114984</v>
      </c>
      <c r="H65" s="18">
        <v>20231231</v>
      </c>
      <c r="I65" s="18">
        <v>20240228</v>
      </c>
      <c r="J65" s="18">
        <v>60</v>
      </c>
      <c r="K65" s="19">
        <v>0</v>
      </c>
      <c r="L65" s="19">
        <v>0</v>
      </c>
      <c r="M65" s="19">
        <v>0</v>
      </c>
      <c r="N65" s="19">
        <v>0</v>
      </c>
      <c r="O65" s="19">
        <v>2333607</v>
      </c>
      <c r="P65" s="43">
        <v>2333607</v>
      </c>
      <c r="Q65" s="18" t="s">
        <v>427</v>
      </c>
      <c r="R65" s="41" t="s">
        <v>428</v>
      </c>
      <c r="S65" s="46">
        <v>0</v>
      </c>
      <c r="T65" s="41"/>
      <c r="U65" s="41"/>
      <c r="V65" s="41"/>
      <c r="W65" s="41"/>
      <c r="X65" s="41" t="s">
        <v>240</v>
      </c>
      <c r="Y65" s="45">
        <v>45291</v>
      </c>
      <c r="Z65" s="45">
        <v>45730</v>
      </c>
      <c r="AA65" s="45">
        <v>45742</v>
      </c>
      <c r="AB65" s="45"/>
      <c r="AC65" s="100">
        <f>+IF(OR(X65="Devuelta",AL65&lt;&gt;0),$A$1-AB65,IF(AND(AA65="",Z65=""),"No radicada",IF(AA65&lt;&gt;"",$A$1-AA65,$A$1-Z65)))</f>
        <v>5</v>
      </c>
      <c r="AD65" s="100" t="str">
        <f>+IF(AC65="No radicada","No radicada",IF(AC65&lt;1,"Corriente",IF(AC65&lt;=30,"0-30",IF(AND(AC65&lt;=60,AC65&gt;30),"31-60",IF(AND(AC65&lt;=90,AC65&gt;60),"61-90",IF(AND(AC65&lt;=180,AC65&gt;90),"91-180",IF(AND(AC65&lt;=360,AC65&gt;180),"181-360",IF(AC65&gt;360,"Más de 360"))))))))</f>
        <v>0-30</v>
      </c>
      <c r="AE65" s="46">
        <v>2381232</v>
      </c>
      <c r="AF65" s="46">
        <v>2381232</v>
      </c>
      <c r="AG65" s="46">
        <v>0</v>
      </c>
      <c r="AH65" s="46">
        <v>0</v>
      </c>
      <c r="AI65" s="46">
        <v>793296</v>
      </c>
      <c r="AJ65" s="46">
        <v>0</v>
      </c>
      <c r="AK65" s="46">
        <v>0</v>
      </c>
      <c r="AL65" s="46">
        <v>0</v>
      </c>
      <c r="AM65" s="48"/>
      <c r="AN65" s="48"/>
      <c r="AO65" s="48"/>
      <c r="AP65" s="48" t="s">
        <v>251</v>
      </c>
      <c r="AQ65" s="46">
        <v>0</v>
      </c>
      <c r="AR65" s="46">
        <v>1587936</v>
      </c>
      <c r="AS65" s="46">
        <v>0</v>
      </c>
      <c r="AT65" s="48"/>
      <c r="AU65" s="48"/>
      <c r="AV65" s="48"/>
      <c r="AW65" s="48" t="s">
        <v>237</v>
      </c>
      <c r="AX65" s="48"/>
      <c r="AY65" s="48" t="s">
        <v>238</v>
      </c>
      <c r="AZ65" s="103">
        <v>0</v>
      </c>
      <c r="BA65" s="103">
        <v>0</v>
      </c>
      <c r="BB65" s="103">
        <v>0</v>
      </c>
      <c r="BC65" s="103">
        <v>0</v>
      </c>
      <c r="BD65" s="103">
        <v>0</v>
      </c>
      <c r="BE65" s="103">
        <v>0</v>
      </c>
      <c r="BF65" s="102">
        <v>2333607</v>
      </c>
      <c r="BG65" s="103">
        <v>0</v>
      </c>
      <c r="BH65" s="103">
        <v>0</v>
      </c>
      <c r="BI65" s="46">
        <v>0</v>
      </c>
      <c r="BJ65" s="41"/>
      <c r="BK65" s="41"/>
      <c r="BL65" s="45"/>
      <c r="BM65" s="41"/>
      <c r="BN65" s="46">
        <v>0</v>
      </c>
    </row>
    <row r="66" spans="1:66" x14ac:dyDescent="0.2">
      <c r="A66" s="18">
        <v>900169638</v>
      </c>
      <c r="B66" s="18" t="s">
        <v>20</v>
      </c>
      <c r="C66" s="18" t="s">
        <v>14</v>
      </c>
      <c r="D66" s="18">
        <v>127244</v>
      </c>
      <c r="E66" s="18" t="str">
        <f>+CONCATENATE(C66,D66)</f>
        <v>FE127244</v>
      </c>
      <c r="F66" s="18" t="s">
        <v>151</v>
      </c>
      <c r="G66" s="18" t="str">
        <f>+CONCATENATE(A66,"_",E66)</f>
        <v>900169638_FE127244</v>
      </c>
      <c r="H66" s="18">
        <v>20240607</v>
      </c>
      <c r="I66" s="18">
        <v>20240805</v>
      </c>
      <c r="J66" s="18">
        <v>60</v>
      </c>
      <c r="K66" s="19">
        <v>0</v>
      </c>
      <c r="L66" s="19">
        <v>0</v>
      </c>
      <c r="M66" s="19">
        <v>0</v>
      </c>
      <c r="N66" s="19">
        <v>0</v>
      </c>
      <c r="O66" s="19">
        <v>1909589</v>
      </c>
      <c r="P66" s="43">
        <v>1909589</v>
      </c>
      <c r="Q66" s="18" t="s">
        <v>427</v>
      </c>
      <c r="R66" s="41" t="s">
        <v>428</v>
      </c>
      <c r="S66" s="46">
        <v>1909589</v>
      </c>
      <c r="T66" s="41">
        <v>1222577225</v>
      </c>
      <c r="U66" s="41"/>
      <c r="V66" s="41"/>
      <c r="W66" s="41"/>
      <c r="X66" s="41" t="s">
        <v>240</v>
      </c>
      <c r="Y66" s="45">
        <v>45450</v>
      </c>
      <c r="Z66" s="45">
        <v>45729</v>
      </c>
      <c r="AA66" s="45">
        <v>45742</v>
      </c>
      <c r="AB66" s="45"/>
      <c r="AC66" s="100">
        <f>+IF(OR(X66="Devuelta",AL66&lt;&gt;0),$A$1-AB66,IF(AND(AA66="",Z66=""),"No radicada",IF(AA66&lt;&gt;"",$A$1-AA66,$A$1-Z66)))</f>
        <v>5</v>
      </c>
      <c r="AD66" s="100" t="str">
        <f>+IF(AC66="No radicada","No radicada",IF(AC66&lt;1,"Corriente",IF(AC66&lt;=30,"0-30",IF(AND(AC66&lt;=60,AC66&gt;30),"31-60",IF(AND(AC66&lt;=90,AC66&gt;60),"61-90",IF(AND(AC66&lt;=180,AC66&gt;90),"91-180",IF(AND(AC66&lt;=360,AC66&gt;180),"181-360",IF(AC66&gt;360,"Más de 360"))))))))</f>
        <v>0-30</v>
      </c>
      <c r="AE66" s="46">
        <v>1948560</v>
      </c>
      <c r="AF66" s="46">
        <v>1948560</v>
      </c>
      <c r="AG66" s="46">
        <v>0</v>
      </c>
      <c r="AH66" s="46">
        <v>0</v>
      </c>
      <c r="AI66" s="46">
        <v>0</v>
      </c>
      <c r="AJ66" s="46">
        <v>0</v>
      </c>
      <c r="AK66" s="46">
        <v>0</v>
      </c>
      <c r="AL66" s="46">
        <v>0</v>
      </c>
      <c r="AM66" s="48"/>
      <c r="AN66" s="48"/>
      <c r="AO66" s="48"/>
      <c r="AP66" s="48" t="s">
        <v>251</v>
      </c>
      <c r="AQ66" s="46">
        <v>38971</v>
      </c>
      <c r="AR66" s="46">
        <v>1948560</v>
      </c>
      <c r="AS66" s="46">
        <v>0</v>
      </c>
      <c r="AT66" s="48"/>
      <c r="AU66" s="48"/>
      <c r="AV66" s="48"/>
      <c r="AW66" s="48" t="s">
        <v>237</v>
      </c>
      <c r="AX66" s="48"/>
      <c r="AY66" s="48" t="s">
        <v>238</v>
      </c>
      <c r="AZ66" s="103">
        <v>0</v>
      </c>
      <c r="BA66" s="103">
        <v>0</v>
      </c>
      <c r="BB66" s="103">
        <v>0</v>
      </c>
      <c r="BC66" s="103">
        <v>0</v>
      </c>
      <c r="BD66" s="103">
        <v>0</v>
      </c>
      <c r="BE66" s="103">
        <v>0</v>
      </c>
      <c r="BF66" s="102">
        <v>1909589</v>
      </c>
      <c r="BG66" s="103">
        <v>0</v>
      </c>
      <c r="BH66" s="103">
        <v>0</v>
      </c>
      <c r="BI66" s="46">
        <v>0</v>
      </c>
      <c r="BJ66" s="41"/>
      <c r="BK66" s="41"/>
      <c r="BL66" s="45"/>
      <c r="BM66" s="41"/>
      <c r="BN66" s="46">
        <v>0</v>
      </c>
    </row>
    <row r="67" spans="1:66" x14ac:dyDescent="0.2">
      <c r="A67" s="18">
        <v>900169638</v>
      </c>
      <c r="B67" s="18" t="s">
        <v>20</v>
      </c>
      <c r="C67" s="18" t="s">
        <v>14</v>
      </c>
      <c r="D67" s="18">
        <v>138671</v>
      </c>
      <c r="E67" s="18" t="str">
        <f>+CONCATENATE(C67,D67)</f>
        <v>FE138671</v>
      </c>
      <c r="F67" s="18" t="s">
        <v>182</v>
      </c>
      <c r="G67" s="18" t="str">
        <f>+CONCATENATE(A67,"_",E67)</f>
        <v>900169638_FE138671</v>
      </c>
      <c r="H67" s="18">
        <v>20241109</v>
      </c>
      <c r="I67" s="18">
        <v>20250107</v>
      </c>
      <c r="J67" s="18">
        <v>60</v>
      </c>
      <c r="K67" s="19">
        <v>0</v>
      </c>
      <c r="L67" s="19">
        <v>1826563</v>
      </c>
      <c r="M67" s="19">
        <v>0</v>
      </c>
      <c r="N67" s="19">
        <v>0</v>
      </c>
      <c r="O67" s="19">
        <v>0</v>
      </c>
      <c r="P67" s="43">
        <v>1826563</v>
      </c>
      <c r="Q67" s="18" t="s">
        <v>428</v>
      </c>
      <c r="R67" s="41" t="s">
        <v>428</v>
      </c>
      <c r="S67" s="46">
        <v>1826563</v>
      </c>
      <c r="T67" s="41">
        <v>1222550524</v>
      </c>
      <c r="U67" s="41"/>
      <c r="V67" s="41"/>
      <c r="W67" s="41"/>
      <c r="X67" s="41" t="s">
        <v>240</v>
      </c>
      <c r="Y67" s="45">
        <v>45605</v>
      </c>
      <c r="Z67" s="45">
        <v>45628</v>
      </c>
      <c r="AA67" s="45">
        <v>45644</v>
      </c>
      <c r="AB67" s="45"/>
      <c r="AC67" s="100">
        <f>+IF(OR(X67="Devuelta",AL67&lt;&gt;0),$A$1-AB67,IF(AND(AA67="",Z67=""),"No radicada",IF(AA67&lt;&gt;"",$A$1-AA67,$A$1-Z67)))</f>
        <v>103</v>
      </c>
      <c r="AD67" s="100" t="str">
        <f>+IF(AC67="No radicada","No radicada",IF(AC67&lt;1,"Corriente",IF(AC67&lt;=30,"0-30",IF(AND(AC67&lt;=60,AC67&gt;30),"31-60",IF(AND(AC67&lt;=90,AC67&gt;60),"61-90",IF(AND(AC67&lt;=180,AC67&gt;90),"91-180",IF(AND(AC67&lt;=360,AC67&gt;180),"181-360",IF(AC67&gt;360,"Más de 360"))))))))</f>
        <v>91-180</v>
      </c>
      <c r="AE67" s="46">
        <v>1863840</v>
      </c>
      <c r="AF67" s="46">
        <v>1863840</v>
      </c>
      <c r="AG67" s="46">
        <v>0</v>
      </c>
      <c r="AH67" s="46">
        <v>0</v>
      </c>
      <c r="AI67" s="46">
        <v>0</v>
      </c>
      <c r="AJ67" s="46">
        <v>0</v>
      </c>
      <c r="AK67" s="46">
        <v>0</v>
      </c>
      <c r="AL67" s="46">
        <v>0</v>
      </c>
      <c r="AM67" s="48"/>
      <c r="AN67" s="48"/>
      <c r="AO67" s="48"/>
      <c r="AP67" s="48" t="s">
        <v>251</v>
      </c>
      <c r="AQ67" s="46">
        <v>37277</v>
      </c>
      <c r="AR67" s="46">
        <v>1863840</v>
      </c>
      <c r="AS67" s="46">
        <v>0</v>
      </c>
      <c r="AT67" s="48"/>
      <c r="AU67" s="48"/>
      <c r="AV67" s="48"/>
      <c r="AW67" s="48" t="s">
        <v>237</v>
      </c>
      <c r="AX67" s="48"/>
      <c r="AY67" s="48" t="s">
        <v>238</v>
      </c>
      <c r="AZ67" s="103">
        <v>0</v>
      </c>
      <c r="BA67" s="103">
        <v>0</v>
      </c>
      <c r="BB67" s="103">
        <v>0</v>
      </c>
      <c r="BC67" s="103">
        <v>0</v>
      </c>
      <c r="BD67" s="103">
        <v>0</v>
      </c>
      <c r="BE67" s="103">
        <v>0</v>
      </c>
      <c r="BF67" s="102">
        <v>1826563</v>
      </c>
      <c r="BG67" s="103">
        <v>0</v>
      </c>
      <c r="BH67" s="103">
        <v>0</v>
      </c>
      <c r="BI67" s="46">
        <v>0</v>
      </c>
      <c r="BJ67" s="41"/>
      <c r="BK67" s="41"/>
      <c r="BL67" s="45"/>
      <c r="BM67" s="41"/>
      <c r="BN67" s="46">
        <v>0</v>
      </c>
    </row>
    <row r="68" spans="1:66" x14ac:dyDescent="0.2">
      <c r="A68" s="18">
        <v>900169638</v>
      </c>
      <c r="B68" s="18" t="s">
        <v>20</v>
      </c>
      <c r="C68" s="18" t="s">
        <v>14</v>
      </c>
      <c r="D68" s="18">
        <v>140006</v>
      </c>
      <c r="E68" s="18" t="str">
        <f>+CONCATENATE(C68,D68)</f>
        <v>FE140006</v>
      </c>
      <c r="F68" s="18" t="s">
        <v>194</v>
      </c>
      <c r="G68" s="18" t="str">
        <f>+CONCATENATE(A68,"_",E68)</f>
        <v>900169638_FE140006</v>
      </c>
      <c r="H68" s="18">
        <v>20241206</v>
      </c>
      <c r="I68" s="18">
        <v>20250203</v>
      </c>
      <c r="J68" s="18">
        <v>60</v>
      </c>
      <c r="K68" s="19">
        <v>0</v>
      </c>
      <c r="L68" s="19">
        <v>1743538</v>
      </c>
      <c r="M68" s="19">
        <v>0</v>
      </c>
      <c r="N68" s="19">
        <v>0</v>
      </c>
      <c r="O68" s="19">
        <v>0</v>
      </c>
      <c r="P68" s="43">
        <v>1743538</v>
      </c>
      <c r="Q68" s="18" t="s">
        <v>428</v>
      </c>
      <c r="R68" s="41" t="s">
        <v>428</v>
      </c>
      <c r="S68" s="46">
        <v>1743538</v>
      </c>
      <c r="T68" s="41">
        <v>1222558372</v>
      </c>
      <c r="U68" s="41"/>
      <c r="V68" s="41"/>
      <c r="W68" s="41"/>
      <c r="X68" s="41" t="s">
        <v>240</v>
      </c>
      <c r="Y68" s="45">
        <v>45632</v>
      </c>
      <c r="Z68" s="45">
        <v>45638</v>
      </c>
      <c r="AA68" s="45">
        <v>45644</v>
      </c>
      <c r="AB68" s="45"/>
      <c r="AC68" s="100">
        <f>+IF(OR(X68="Devuelta",AL68&lt;&gt;0),$A$1-AB68,IF(AND(AA68="",Z68=""),"No radicada",IF(AA68&lt;&gt;"",$A$1-AA68,$A$1-Z68)))</f>
        <v>103</v>
      </c>
      <c r="AD68" s="100" t="str">
        <f>+IF(AC68="No radicada","No radicada",IF(AC68&lt;1,"Corriente",IF(AC68&lt;=30,"0-30",IF(AND(AC68&lt;=60,AC68&gt;30),"31-60",IF(AND(AC68&lt;=90,AC68&gt;60),"61-90",IF(AND(AC68&lt;=180,AC68&gt;90),"91-180",IF(AND(AC68&lt;=360,AC68&gt;180),"181-360",IF(AC68&gt;360,"Más de 360"))))))))</f>
        <v>91-180</v>
      </c>
      <c r="AE68" s="46">
        <v>1779120</v>
      </c>
      <c r="AF68" s="46">
        <v>1779120</v>
      </c>
      <c r="AG68" s="46">
        <v>0</v>
      </c>
      <c r="AH68" s="46">
        <v>0</v>
      </c>
      <c r="AI68" s="46">
        <v>0</v>
      </c>
      <c r="AJ68" s="46">
        <v>0</v>
      </c>
      <c r="AK68" s="46">
        <v>0</v>
      </c>
      <c r="AL68" s="46">
        <v>0</v>
      </c>
      <c r="AM68" s="48"/>
      <c r="AN68" s="48"/>
      <c r="AO68" s="48"/>
      <c r="AP68" s="48" t="s">
        <v>251</v>
      </c>
      <c r="AQ68" s="46">
        <v>35582</v>
      </c>
      <c r="AR68" s="46">
        <v>1779120</v>
      </c>
      <c r="AS68" s="46">
        <v>0</v>
      </c>
      <c r="AT68" s="48"/>
      <c r="AU68" s="48"/>
      <c r="AV68" s="48"/>
      <c r="AW68" s="48" t="s">
        <v>237</v>
      </c>
      <c r="AX68" s="48"/>
      <c r="AY68" s="48" t="s">
        <v>238</v>
      </c>
      <c r="AZ68" s="103">
        <v>0</v>
      </c>
      <c r="BA68" s="103">
        <v>0</v>
      </c>
      <c r="BB68" s="103">
        <v>0</v>
      </c>
      <c r="BC68" s="103">
        <v>0</v>
      </c>
      <c r="BD68" s="103">
        <v>0</v>
      </c>
      <c r="BE68" s="103">
        <v>0</v>
      </c>
      <c r="BF68" s="102">
        <v>1743538</v>
      </c>
      <c r="BG68" s="103">
        <v>0</v>
      </c>
      <c r="BH68" s="103">
        <v>0</v>
      </c>
      <c r="BI68" s="46">
        <v>0</v>
      </c>
      <c r="BJ68" s="41"/>
      <c r="BK68" s="41"/>
      <c r="BL68" s="45"/>
      <c r="BM68" s="41"/>
      <c r="BN68" s="46">
        <v>0</v>
      </c>
    </row>
    <row r="69" spans="1:66" x14ac:dyDescent="0.2">
      <c r="A69" s="18">
        <v>900169638</v>
      </c>
      <c r="B69" s="18" t="s">
        <v>20</v>
      </c>
      <c r="C69" s="18" t="s">
        <v>14</v>
      </c>
      <c r="D69" s="18">
        <v>129131</v>
      </c>
      <c r="E69" s="18" t="str">
        <f>+CONCATENATE(C69,D69)</f>
        <v>FE129131</v>
      </c>
      <c r="F69" s="18" t="s">
        <v>158</v>
      </c>
      <c r="G69" s="18" t="str">
        <f>+CONCATENATE(A69,"_",E69)</f>
        <v>900169638_FE129131</v>
      </c>
      <c r="H69" s="18">
        <v>20240705</v>
      </c>
      <c r="I69" s="18">
        <v>20240902</v>
      </c>
      <c r="J69" s="18">
        <v>60</v>
      </c>
      <c r="K69" s="19">
        <v>0</v>
      </c>
      <c r="L69" s="19">
        <v>0</v>
      </c>
      <c r="M69" s="19">
        <v>0</v>
      </c>
      <c r="N69" s="19">
        <v>1660512</v>
      </c>
      <c r="O69" s="19">
        <v>0</v>
      </c>
      <c r="P69" s="43">
        <v>1660512</v>
      </c>
      <c r="Q69" s="18" t="s">
        <v>428</v>
      </c>
      <c r="R69" s="41" t="s">
        <v>428</v>
      </c>
      <c r="S69" s="46">
        <v>1660512</v>
      </c>
      <c r="T69" s="41">
        <v>1222573150</v>
      </c>
      <c r="U69" s="41"/>
      <c r="V69" s="41"/>
      <c r="W69" s="41"/>
      <c r="X69" s="41" t="s">
        <v>240</v>
      </c>
      <c r="Y69" s="45">
        <v>45478</v>
      </c>
      <c r="Z69" s="45">
        <v>45659</v>
      </c>
      <c r="AA69" s="45">
        <v>45682</v>
      </c>
      <c r="AB69" s="45"/>
      <c r="AC69" s="100">
        <f>+IF(OR(X69="Devuelta",AL69&lt;&gt;0),$A$1-AB69,IF(AND(AA69="",Z69=""),"No radicada",IF(AA69&lt;&gt;"",$A$1-AA69,$A$1-Z69)))</f>
        <v>65</v>
      </c>
      <c r="AD69" s="100" t="str">
        <f>+IF(AC69="No radicada","No radicada",IF(AC69&lt;1,"Corriente",IF(AC69&lt;=30,"0-30",IF(AND(AC69&lt;=60,AC69&gt;30),"31-60",IF(AND(AC69&lt;=90,AC69&gt;60),"61-90",IF(AND(AC69&lt;=180,AC69&gt;90),"91-180",IF(AND(AC69&lt;=360,AC69&gt;180),"181-360",IF(AC69&gt;360,"Más de 360"))))))))</f>
        <v>61-90</v>
      </c>
      <c r="AE69" s="46">
        <v>1694400</v>
      </c>
      <c r="AF69" s="46">
        <v>1694400</v>
      </c>
      <c r="AG69" s="46">
        <v>0</v>
      </c>
      <c r="AH69" s="46">
        <v>0</v>
      </c>
      <c r="AI69" s="46">
        <v>0</v>
      </c>
      <c r="AJ69" s="46">
        <v>0</v>
      </c>
      <c r="AK69" s="46">
        <v>0</v>
      </c>
      <c r="AL69" s="46">
        <v>0</v>
      </c>
      <c r="AM69" s="48"/>
      <c r="AN69" s="48"/>
      <c r="AO69" s="48"/>
      <c r="AP69" s="48" t="s">
        <v>251</v>
      </c>
      <c r="AQ69" s="46">
        <v>33888</v>
      </c>
      <c r="AR69" s="46">
        <v>1694400</v>
      </c>
      <c r="AS69" s="46">
        <v>0</v>
      </c>
      <c r="AT69" s="48"/>
      <c r="AU69" s="48"/>
      <c r="AV69" s="48"/>
      <c r="AW69" s="48" t="s">
        <v>237</v>
      </c>
      <c r="AX69" s="48"/>
      <c r="AY69" s="48" t="s">
        <v>238</v>
      </c>
      <c r="AZ69" s="103">
        <v>0</v>
      </c>
      <c r="BA69" s="103">
        <v>0</v>
      </c>
      <c r="BB69" s="103">
        <v>0</v>
      </c>
      <c r="BC69" s="103">
        <v>0</v>
      </c>
      <c r="BD69" s="103">
        <v>0</v>
      </c>
      <c r="BE69" s="103">
        <v>0</v>
      </c>
      <c r="BF69" s="102">
        <v>1660512</v>
      </c>
      <c r="BG69" s="103">
        <v>0</v>
      </c>
      <c r="BH69" s="103">
        <v>0</v>
      </c>
      <c r="BI69" s="46">
        <v>0</v>
      </c>
      <c r="BJ69" s="41"/>
      <c r="BK69" s="41"/>
      <c r="BL69" s="45"/>
      <c r="BM69" s="41"/>
      <c r="BN69" s="46">
        <v>0</v>
      </c>
    </row>
    <row r="70" spans="1:66" x14ac:dyDescent="0.2">
      <c r="A70" s="18">
        <v>900169638</v>
      </c>
      <c r="B70" s="18" t="s">
        <v>20</v>
      </c>
      <c r="C70" s="18" t="s">
        <v>14</v>
      </c>
      <c r="D70" s="18">
        <v>144888</v>
      </c>
      <c r="E70" s="18" t="str">
        <f>+CONCATENATE(C70,D70)</f>
        <v>FE144888</v>
      </c>
      <c r="F70" s="18" t="s">
        <v>216</v>
      </c>
      <c r="G70" s="18" t="str">
        <f>+CONCATENATE(A70,"_",E70)</f>
        <v>900169638_FE144888</v>
      </c>
      <c r="H70" s="18">
        <v>20250206</v>
      </c>
      <c r="I70" s="18">
        <v>20250406</v>
      </c>
      <c r="J70" s="18">
        <v>60</v>
      </c>
      <c r="K70" s="19">
        <v>1636165</v>
      </c>
      <c r="L70" s="19">
        <v>0</v>
      </c>
      <c r="M70" s="19">
        <v>0</v>
      </c>
      <c r="N70" s="19">
        <v>0</v>
      </c>
      <c r="O70" s="19">
        <v>0</v>
      </c>
      <c r="P70" s="43">
        <v>1636165</v>
      </c>
      <c r="Q70" s="18" t="s">
        <v>427</v>
      </c>
      <c r="R70" s="41" t="s">
        <v>428</v>
      </c>
      <c r="S70" s="46">
        <v>0</v>
      </c>
      <c r="T70" s="41"/>
      <c r="U70" s="41"/>
      <c r="V70" s="41"/>
      <c r="W70" s="41"/>
      <c r="X70" s="41" t="s">
        <v>240</v>
      </c>
      <c r="Y70" s="45">
        <v>45694</v>
      </c>
      <c r="Z70" s="45">
        <v>45719</v>
      </c>
      <c r="AA70" s="45">
        <v>45743</v>
      </c>
      <c r="AB70" s="45"/>
      <c r="AC70" s="100">
        <f>+IF(OR(X70="Devuelta",AL70&lt;&gt;0),$A$1-AB70,IF(AND(AA70="",Z70=""),"No radicada",IF(AA70&lt;&gt;"",$A$1-AA70,$A$1-Z70)))</f>
        <v>4</v>
      </c>
      <c r="AD70" s="100" t="str">
        <f>+IF(AC70="No radicada","No radicada",IF(AC70&lt;1,"Corriente",IF(AC70&lt;=30,"0-30",IF(AND(AC70&lt;=60,AC70&gt;30),"31-60",IF(AND(AC70&lt;=90,AC70&gt;60),"61-90",IF(AND(AC70&lt;=180,AC70&gt;90),"91-180",IF(AND(AC70&lt;=360,AC70&gt;180),"181-360",IF(AC70&gt;360,"Más de 360"))))))))</f>
        <v>0-30</v>
      </c>
      <c r="AE70" s="46">
        <v>1669556</v>
      </c>
      <c r="AF70" s="46">
        <v>1669556</v>
      </c>
      <c r="AG70" s="46">
        <v>0</v>
      </c>
      <c r="AH70" s="46">
        <v>0</v>
      </c>
      <c r="AI70" s="46">
        <v>0</v>
      </c>
      <c r="AJ70" s="46">
        <v>0</v>
      </c>
      <c r="AK70" s="46">
        <v>0</v>
      </c>
      <c r="AL70" s="46">
        <v>0</v>
      </c>
      <c r="AM70" s="48"/>
      <c r="AN70" s="48"/>
      <c r="AO70" s="48"/>
      <c r="AP70" s="48" t="s">
        <v>251</v>
      </c>
      <c r="AQ70" s="46">
        <v>33392</v>
      </c>
      <c r="AR70" s="46">
        <v>1669556</v>
      </c>
      <c r="AS70" s="46">
        <v>0</v>
      </c>
      <c r="AT70" s="48"/>
      <c r="AU70" s="48"/>
      <c r="AV70" s="48"/>
      <c r="AW70" s="48" t="s">
        <v>237</v>
      </c>
      <c r="AX70" s="48"/>
      <c r="AY70" s="48" t="s">
        <v>238</v>
      </c>
      <c r="AZ70" s="103">
        <v>0</v>
      </c>
      <c r="BA70" s="103">
        <v>0</v>
      </c>
      <c r="BB70" s="103">
        <v>0</v>
      </c>
      <c r="BC70" s="103">
        <v>0</v>
      </c>
      <c r="BD70" s="103">
        <v>0</v>
      </c>
      <c r="BE70" s="103">
        <v>0</v>
      </c>
      <c r="BF70" s="102">
        <v>1636165</v>
      </c>
      <c r="BG70" s="103">
        <v>0</v>
      </c>
      <c r="BH70" s="103">
        <v>0</v>
      </c>
      <c r="BI70" s="46">
        <v>0</v>
      </c>
      <c r="BJ70" s="41"/>
      <c r="BK70" s="41"/>
      <c r="BL70" s="45"/>
      <c r="BM70" s="41"/>
      <c r="BN70" s="46">
        <v>0</v>
      </c>
    </row>
    <row r="71" spans="1:66" x14ac:dyDescent="0.2">
      <c r="A71" s="18">
        <v>900169638</v>
      </c>
      <c r="B71" s="18" t="s">
        <v>20</v>
      </c>
      <c r="C71" s="18" t="s">
        <v>14</v>
      </c>
      <c r="D71" s="18">
        <v>93893</v>
      </c>
      <c r="E71" s="18" t="str">
        <f>+CONCATENATE(C71,D71)</f>
        <v>FE93893</v>
      </c>
      <c r="F71" s="18" t="s">
        <v>81</v>
      </c>
      <c r="G71" s="18" t="str">
        <f>+CONCATENATE(A71,"_",E71)</f>
        <v>900169638_FE93893</v>
      </c>
      <c r="H71" s="18">
        <v>20230629</v>
      </c>
      <c r="I71" s="18">
        <v>20230827</v>
      </c>
      <c r="J71" s="18">
        <v>60</v>
      </c>
      <c r="K71" s="19">
        <v>0</v>
      </c>
      <c r="L71" s="19">
        <v>0</v>
      </c>
      <c r="M71" s="19">
        <v>0</v>
      </c>
      <c r="N71" s="19">
        <v>0</v>
      </c>
      <c r="O71" s="19">
        <v>1405410</v>
      </c>
      <c r="P71" s="43">
        <v>1405410</v>
      </c>
      <c r="Q71" s="18" t="s">
        <v>428</v>
      </c>
      <c r="R71" s="41" t="s">
        <v>428</v>
      </c>
      <c r="S71" s="46">
        <v>1405410</v>
      </c>
      <c r="T71" s="41">
        <v>1222564691</v>
      </c>
      <c r="U71" s="41"/>
      <c r="V71" s="41"/>
      <c r="W71" s="41"/>
      <c r="X71" s="41" t="s">
        <v>240</v>
      </c>
      <c r="Y71" s="45">
        <v>45106</v>
      </c>
      <c r="Z71" s="45">
        <v>45691</v>
      </c>
      <c r="AA71" s="45">
        <v>45705</v>
      </c>
      <c r="AB71" s="45"/>
      <c r="AC71" s="100">
        <f>+IF(OR(X71="Devuelta",AL71&lt;&gt;0),$A$1-AB71,IF(AND(AA71="",Z71=""),"No radicada",IF(AA71&lt;&gt;"",$A$1-AA71,$A$1-Z71)))</f>
        <v>42</v>
      </c>
      <c r="AD71" s="100" t="str">
        <f>+IF(AC71="No radicada","No radicada",IF(AC71&lt;1,"Corriente",IF(AC71&lt;=30,"0-30",IF(AND(AC71&lt;=60,AC71&gt;30),"31-60",IF(AND(AC71&lt;=90,AC71&gt;60),"61-90",IF(AND(AC71&lt;=180,AC71&gt;90),"91-180",IF(AND(AC71&lt;=360,AC71&gt;180),"181-360",IF(AC71&gt;360,"Más de 360"))))))))</f>
        <v>31-60</v>
      </c>
      <c r="AE71" s="46">
        <v>1434092</v>
      </c>
      <c r="AF71" s="46">
        <v>1434092</v>
      </c>
      <c r="AG71" s="46">
        <v>0</v>
      </c>
      <c r="AH71" s="46">
        <v>0</v>
      </c>
      <c r="AI71" s="46">
        <v>0</v>
      </c>
      <c r="AJ71" s="46">
        <v>0</v>
      </c>
      <c r="AK71" s="46">
        <v>0</v>
      </c>
      <c r="AL71" s="46">
        <v>0</v>
      </c>
      <c r="AM71" s="48"/>
      <c r="AN71" s="48"/>
      <c r="AO71" s="48"/>
      <c r="AP71" s="48" t="s">
        <v>251</v>
      </c>
      <c r="AQ71" s="46">
        <v>28682</v>
      </c>
      <c r="AR71" s="46">
        <v>1434092</v>
      </c>
      <c r="AS71" s="46">
        <v>0</v>
      </c>
      <c r="AT71" s="48"/>
      <c r="AU71" s="48"/>
      <c r="AV71" s="48"/>
      <c r="AW71" s="48"/>
      <c r="AX71" s="48"/>
      <c r="AY71" s="48" t="s">
        <v>238</v>
      </c>
      <c r="AZ71" s="103">
        <v>0</v>
      </c>
      <c r="BA71" s="103">
        <v>0</v>
      </c>
      <c r="BB71" s="103">
        <v>0</v>
      </c>
      <c r="BC71" s="103">
        <v>0</v>
      </c>
      <c r="BD71" s="103">
        <v>0</v>
      </c>
      <c r="BE71" s="103">
        <v>0</v>
      </c>
      <c r="BF71" s="102">
        <v>1405410</v>
      </c>
      <c r="BG71" s="103">
        <v>0</v>
      </c>
      <c r="BH71" s="103">
        <v>0</v>
      </c>
      <c r="BI71" s="46">
        <v>0</v>
      </c>
      <c r="BJ71" s="41"/>
      <c r="BK71" s="41"/>
      <c r="BL71" s="45"/>
      <c r="BM71" s="41"/>
      <c r="BN71" s="46">
        <v>0</v>
      </c>
    </row>
    <row r="72" spans="1:66" x14ac:dyDescent="0.2">
      <c r="A72" s="18">
        <v>900169638</v>
      </c>
      <c r="B72" s="18" t="s">
        <v>20</v>
      </c>
      <c r="C72" s="18" t="s">
        <v>14</v>
      </c>
      <c r="D72" s="18">
        <v>102647</v>
      </c>
      <c r="E72" s="18" t="str">
        <f>+CONCATENATE(C72,D72)</f>
        <v>FE102647</v>
      </c>
      <c r="F72" s="18" t="s">
        <v>86</v>
      </c>
      <c r="G72" s="18" t="str">
        <f>+CONCATENATE(A72,"_",E72)</f>
        <v>900169638_FE102647</v>
      </c>
      <c r="H72" s="18">
        <v>20230731</v>
      </c>
      <c r="I72" s="18">
        <v>20230928</v>
      </c>
      <c r="J72" s="18">
        <v>60</v>
      </c>
      <c r="K72" s="19">
        <v>0</v>
      </c>
      <c r="L72" s="19">
        <v>0</v>
      </c>
      <c r="M72" s="19">
        <v>0</v>
      </c>
      <c r="N72" s="19">
        <v>0</v>
      </c>
      <c r="O72" s="19">
        <v>1341528</v>
      </c>
      <c r="P72" s="43">
        <v>1341528</v>
      </c>
      <c r="Q72" s="18" t="s">
        <v>428</v>
      </c>
      <c r="R72" s="41" t="s">
        <v>428</v>
      </c>
      <c r="S72" s="46">
        <v>1341528</v>
      </c>
      <c r="T72" s="41">
        <v>1222560101</v>
      </c>
      <c r="U72" s="41"/>
      <c r="V72" s="41"/>
      <c r="W72" s="41"/>
      <c r="X72" s="41" t="s">
        <v>240</v>
      </c>
      <c r="Y72" s="45">
        <v>45138</v>
      </c>
      <c r="Z72" s="45">
        <v>45659</v>
      </c>
      <c r="AA72" s="45">
        <v>45679</v>
      </c>
      <c r="AB72" s="45"/>
      <c r="AC72" s="100">
        <f>+IF(OR(X72="Devuelta",AL72&lt;&gt;0),$A$1-AB72,IF(AND(AA72="",Z72=""),"No radicada",IF(AA72&lt;&gt;"",$A$1-AA72,$A$1-Z72)))</f>
        <v>68</v>
      </c>
      <c r="AD72" s="100" t="str">
        <f>+IF(AC72="No radicada","No radicada",IF(AC72&lt;1,"Corriente",IF(AC72&lt;=30,"0-30",IF(AND(AC72&lt;=60,AC72&gt;30),"31-60",IF(AND(AC72&lt;=90,AC72&gt;60),"61-90",IF(AND(AC72&lt;=180,AC72&gt;90),"91-180",IF(AND(AC72&lt;=360,AC72&gt;180),"181-360",IF(AC72&gt;360,"Más de 360"))))))))</f>
        <v>61-90</v>
      </c>
      <c r="AE72" s="46">
        <v>1368906</v>
      </c>
      <c r="AF72" s="46">
        <v>1368906</v>
      </c>
      <c r="AG72" s="46">
        <v>0</v>
      </c>
      <c r="AH72" s="46">
        <v>0</v>
      </c>
      <c r="AI72" s="46">
        <v>0</v>
      </c>
      <c r="AJ72" s="46">
        <v>0</v>
      </c>
      <c r="AK72" s="46">
        <v>0</v>
      </c>
      <c r="AL72" s="46">
        <v>0</v>
      </c>
      <c r="AM72" s="48"/>
      <c r="AN72" s="48"/>
      <c r="AO72" s="48"/>
      <c r="AP72" s="48" t="s">
        <v>251</v>
      </c>
      <c r="AQ72" s="46">
        <v>27378</v>
      </c>
      <c r="AR72" s="46">
        <v>1368906</v>
      </c>
      <c r="AS72" s="46">
        <v>0</v>
      </c>
      <c r="AT72" s="48"/>
      <c r="AU72" s="48"/>
      <c r="AV72" s="48"/>
      <c r="AW72" s="48" t="s">
        <v>237</v>
      </c>
      <c r="AX72" s="48"/>
      <c r="AY72" s="48" t="s">
        <v>238</v>
      </c>
      <c r="AZ72" s="103">
        <v>0</v>
      </c>
      <c r="BA72" s="103">
        <v>0</v>
      </c>
      <c r="BB72" s="103">
        <v>0</v>
      </c>
      <c r="BC72" s="103">
        <v>0</v>
      </c>
      <c r="BD72" s="103">
        <v>0</v>
      </c>
      <c r="BE72" s="103">
        <v>0</v>
      </c>
      <c r="BF72" s="102">
        <v>1341528</v>
      </c>
      <c r="BG72" s="103">
        <v>0</v>
      </c>
      <c r="BH72" s="103">
        <v>0</v>
      </c>
      <c r="BI72" s="46">
        <v>0</v>
      </c>
      <c r="BJ72" s="41"/>
      <c r="BK72" s="41"/>
      <c r="BL72" s="45"/>
      <c r="BM72" s="41"/>
      <c r="BN72" s="46">
        <v>0</v>
      </c>
    </row>
    <row r="73" spans="1:66" x14ac:dyDescent="0.2">
      <c r="A73" s="18">
        <v>900169638</v>
      </c>
      <c r="B73" s="18" t="s">
        <v>20</v>
      </c>
      <c r="C73" s="18" t="s">
        <v>14</v>
      </c>
      <c r="D73" s="18">
        <v>107080</v>
      </c>
      <c r="E73" s="18" t="str">
        <f>+CONCATENATE(C73,D73)</f>
        <v>FE107080</v>
      </c>
      <c r="F73" s="18" t="s">
        <v>90</v>
      </c>
      <c r="G73" s="18" t="str">
        <f>+CONCATENATE(A73,"_",E73)</f>
        <v>900169638_FE107080</v>
      </c>
      <c r="H73" s="18">
        <v>20230930</v>
      </c>
      <c r="I73" s="18">
        <v>20231128</v>
      </c>
      <c r="J73" s="18">
        <v>60</v>
      </c>
      <c r="K73" s="19">
        <v>0</v>
      </c>
      <c r="L73" s="19">
        <v>0</v>
      </c>
      <c r="M73" s="19">
        <v>0</v>
      </c>
      <c r="N73" s="19">
        <v>0</v>
      </c>
      <c r="O73" s="19">
        <v>1085999</v>
      </c>
      <c r="P73" s="43">
        <v>1085999</v>
      </c>
      <c r="Q73" s="18" t="s">
        <v>428</v>
      </c>
      <c r="R73" s="41" t="s">
        <v>428</v>
      </c>
      <c r="S73" s="46">
        <v>1085999</v>
      </c>
      <c r="T73" s="41">
        <v>1222568419</v>
      </c>
      <c r="U73" s="41"/>
      <c r="V73" s="41"/>
      <c r="W73" s="41"/>
      <c r="X73" s="41" t="s">
        <v>240</v>
      </c>
      <c r="Y73" s="45">
        <v>45199</v>
      </c>
      <c r="Z73" s="45">
        <v>45691</v>
      </c>
      <c r="AA73" s="45">
        <v>45716</v>
      </c>
      <c r="AB73" s="45"/>
      <c r="AC73" s="100">
        <f>+IF(OR(X73="Devuelta",AL73&lt;&gt;0),$A$1-AB73,IF(AND(AA73="",Z73=""),"No radicada",IF(AA73&lt;&gt;"",$A$1-AA73,$A$1-Z73)))</f>
        <v>31</v>
      </c>
      <c r="AD73" s="100" t="str">
        <f>+IF(AC73="No radicada","No radicada",IF(AC73&lt;1,"Corriente",IF(AC73&lt;=30,"0-30",IF(AND(AC73&lt;=60,AC73&gt;30),"31-60",IF(AND(AC73&lt;=90,AC73&gt;60),"61-90",IF(AND(AC73&lt;=180,AC73&gt;90),"91-180",IF(AND(AC73&lt;=360,AC73&gt;180),"181-360",IF(AC73&gt;360,"Más de 360"))))))))</f>
        <v>31-60</v>
      </c>
      <c r="AE73" s="46">
        <v>1108162</v>
      </c>
      <c r="AF73" s="46">
        <v>1108162</v>
      </c>
      <c r="AG73" s="46">
        <v>0</v>
      </c>
      <c r="AH73" s="46">
        <v>0</v>
      </c>
      <c r="AI73" s="46">
        <v>0</v>
      </c>
      <c r="AJ73" s="46">
        <v>0</v>
      </c>
      <c r="AK73" s="46">
        <v>0</v>
      </c>
      <c r="AL73" s="46">
        <v>0</v>
      </c>
      <c r="AM73" s="48"/>
      <c r="AN73" s="48"/>
      <c r="AO73" s="48"/>
      <c r="AP73" s="48" t="s">
        <v>251</v>
      </c>
      <c r="AQ73" s="46">
        <v>22163</v>
      </c>
      <c r="AR73" s="46">
        <v>1108162</v>
      </c>
      <c r="AS73" s="46">
        <v>0</v>
      </c>
      <c r="AT73" s="48"/>
      <c r="AU73" s="48"/>
      <c r="AV73" s="48"/>
      <c r="AW73" s="48" t="s">
        <v>237</v>
      </c>
      <c r="AX73" s="48"/>
      <c r="AY73" s="48" t="s">
        <v>238</v>
      </c>
      <c r="AZ73" s="103">
        <v>0</v>
      </c>
      <c r="BA73" s="103">
        <v>0</v>
      </c>
      <c r="BB73" s="103">
        <v>0</v>
      </c>
      <c r="BC73" s="103">
        <v>0</v>
      </c>
      <c r="BD73" s="103">
        <v>0</v>
      </c>
      <c r="BE73" s="103">
        <v>0</v>
      </c>
      <c r="BF73" s="102">
        <v>1085999</v>
      </c>
      <c r="BG73" s="103">
        <v>0</v>
      </c>
      <c r="BH73" s="103">
        <v>0</v>
      </c>
      <c r="BI73" s="46">
        <v>0</v>
      </c>
      <c r="BJ73" s="41"/>
      <c r="BK73" s="41"/>
      <c r="BL73" s="45"/>
      <c r="BM73" s="41"/>
      <c r="BN73" s="46">
        <v>0</v>
      </c>
    </row>
    <row r="74" spans="1:66" x14ac:dyDescent="0.2">
      <c r="A74" s="18">
        <v>900169638</v>
      </c>
      <c r="B74" s="18" t="s">
        <v>20</v>
      </c>
      <c r="C74" s="18" t="s">
        <v>14</v>
      </c>
      <c r="D74" s="18">
        <v>120079</v>
      </c>
      <c r="E74" s="18" t="str">
        <f>+CONCATENATE(C74,D74)</f>
        <v>FE120079</v>
      </c>
      <c r="F74" s="18" t="s">
        <v>126</v>
      </c>
      <c r="G74" s="18" t="str">
        <f>+CONCATENATE(A74,"_",E74)</f>
        <v>900169638_FE120079</v>
      </c>
      <c r="H74" s="18">
        <v>20240307</v>
      </c>
      <c r="I74" s="18">
        <v>20240505</v>
      </c>
      <c r="J74" s="18">
        <v>60</v>
      </c>
      <c r="K74" s="19">
        <v>0</v>
      </c>
      <c r="L74" s="19">
        <v>0</v>
      </c>
      <c r="M74" s="19">
        <v>0</v>
      </c>
      <c r="N74" s="19">
        <v>0</v>
      </c>
      <c r="O74" s="19">
        <v>970549</v>
      </c>
      <c r="P74" s="43">
        <v>970549</v>
      </c>
      <c r="Q74" s="18" t="s">
        <v>428</v>
      </c>
      <c r="R74" s="41" t="s">
        <v>428</v>
      </c>
      <c r="S74" s="46">
        <v>950742</v>
      </c>
      <c r="T74" s="41">
        <v>1913454442</v>
      </c>
      <c r="U74" s="41"/>
      <c r="V74" s="41"/>
      <c r="W74" s="41"/>
      <c r="X74" s="41" t="s">
        <v>240</v>
      </c>
      <c r="Y74" s="45">
        <v>45358</v>
      </c>
      <c r="Z74" s="45">
        <v>45366</v>
      </c>
      <c r="AA74" s="45">
        <v>45665</v>
      </c>
      <c r="AB74" s="45"/>
      <c r="AC74" s="100">
        <f>+IF(OR(X74="Devuelta",AL74&lt;&gt;0),$A$1-AB74,IF(AND(AA74="",Z74=""),"No radicada",IF(AA74&lt;&gt;"",$A$1-AA74,$A$1-Z74)))</f>
        <v>82</v>
      </c>
      <c r="AD74" s="100" t="str">
        <f>+IF(AC74="No radicada","No radicada",IF(AC74&lt;1,"Corriente",IF(AC74&lt;=30,"0-30",IF(AND(AC74&lt;=60,AC74&gt;30),"31-60",IF(AND(AC74&lt;=90,AC74&gt;60),"61-90",IF(AND(AC74&lt;=180,AC74&gt;90),"91-180",IF(AND(AC74&lt;=360,AC74&gt;180),"181-360",IF(AC74&gt;360,"Más de 360"))))))))</f>
        <v>61-90</v>
      </c>
      <c r="AE74" s="46">
        <v>3557232</v>
      </c>
      <c r="AF74" s="46">
        <v>990356</v>
      </c>
      <c r="AG74" s="46">
        <v>0</v>
      </c>
      <c r="AH74" s="46">
        <v>0</v>
      </c>
      <c r="AI74" s="46">
        <v>0</v>
      </c>
      <c r="AJ74" s="46">
        <v>0</v>
      </c>
      <c r="AK74" s="46">
        <v>0</v>
      </c>
      <c r="AL74" s="46">
        <v>0</v>
      </c>
      <c r="AM74" s="48"/>
      <c r="AN74" s="48"/>
      <c r="AO74" s="48" t="s">
        <v>245</v>
      </c>
      <c r="AP74" s="48" t="s">
        <v>239</v>
      </c>
      <c r="AQ74" s="46">
        <v>39614</v>
      </c>
      <c r="AR74" s="46">
        <v>990356</v>
      </c>
      <c r="AS74" s="46">
        <v>0</v>
      </c>
      <c r="AT74" s="48"/>
      <c r="AU74" s="48"/>
      <c r="AV74" s="48"/>
      <c r="AW74" s="48" t="s">
        <v>237</v>
      </c>
      <c r="AX74" s="48"/>
      <c r="AY74" s="48" t="s">
        <v>238</v>
      </c>
      <c r="AZ74" s="103">
        <v>0</v>
      </c>
      <c r="BA74" s="103">
        <v>0</v>
      </c>
      <c r="BB74" s="103">
        <v>0</v>
      </c>
      <c r="BC74" s="103">
        <v>0</v>
      </c>
      <c r="BD74" s="103">
        <v>0</v>
      </c>
      <c r="BE74" s="103">
        <v>0</v>
      </c>
      <c r="BF74" s="102">
        <v>970549</v>
      </c>
      <c r="BG74" s="103">
        <v>0</v>
      </c>
      <c r="BH74" s="103">
        <v>0</v>
      </c>
      <c r="BI74" s="46">
        <v>2515538</v>
      </c>
      <c r="BJ74" s="41"/>
      <c r="BK74" s="41">
        <v>2201520127</v>
      </c>
      <c r="BL74" s="45">
        <v>45460</v>
      </c>
      <c r="BM74" s="41" t="s">
        <v>417</v>
      </c>
      <c r="BN74" s="46">
        <v>28483889</v>
      </c>
    </row>
    <row r="75" spans="1:66" x14ac:dyDescent="0.2">
      <c r="A75" s="18">
        <v>900169638</v>
      </c>
      <c r="B75" s="18" t="s">
        <v>20</v>
      </c>
      <c r="C75" s="18" t="s">
        <v>14</v>
      </c>
      <c r="D75" s="18">
        <v>144703</v>
      </c>
      <c r="E75" s="18" t="str">
        <f>+CONCATENATE(C75,D75)</f>
        <v>FE144703</v>
      </c>
      <c r="F75" s="18" t="s">
        <v>211</v>
      </c>
      <c r="G75" s="18" t="str">
        <f>+CONCATENATE(A75,"_",E75)</f>
        <v>900169638_FE144703</v>
      </c>
      <c r="H75" s="18">
        <v>20250130</v>
      </c>
      <c r="I75" s="18">
        <v>20250330</v>
      </c>
      <c r="J75" s="18">
        <v>60</v>
      </c>
      <c r="K75" s="19">
        <v>848566</v>
      </c>
      <c r="L75" s="19">
        <v>0</v>
      </c>
      <c r="M75" s="19">
        <v>0</v>
      </c>
      <c r="N75" s="19">
        <v>0</v>
      </c>
      <c r="O75" s="19">
        <v>0</v>
      </c>
      <c r="P75" s="43">
        <v>848566</v>
      </c>
      <c r="Q75" s="18" t="s">
        <v>427</v>
      </c>
      <c r="R75" s="41" t="s">
        <v>428</v>
      </c>
      <c r="S75" s="46">
        <v>848566</v>
      </c>
      <c r="T75" s="41">
        <v>1222577120</v>
      </c>
      <c r="U75" s="41"/>
      <c r="V75" s="41"/>
      <c r="W75" s="41"/>
      <c r="X75" s="41" t="s">
        <v>240</v>
      </c>
      <c r="Y75" s="45">
        <v>45687</v>
      </c>
      <c r="Z75" s="45">
        <v>45719</v>
      </c>
      <c r="AA75" s="45">
        <v>45742</v>
      </c>
      <c r="AB75" s="45"/>
      <c r="AC75" s="100">
        <f>+IF(OR(X75="Devuelta",AL75&lt;&gt;0),$A$1-AB75,IF(AND(AA75="",Z75=""),"No radicada",IF(AA75&lt;&gt;"",$A$1-AA75,$A$1-Z75)))</f>
        <v>5</v>
      </c>
      <c r="AD75" s="100" t="str">
        <f>+IF(AC75="No radicada","No radicada",IF(AC75&lt;1,"Corriente",IF(AC75&lt;=30,"0-30",IF(AND(AC75&lt;=60,AC75&gt;30),"31-60",IF(AND(AC75&lt;=90,AC75&gt;60),"61-90",IF(AND(AC75&lt;=180,AC75&gt;90),"91-180",IF(AND(AC75&lt;=360,AC75&gt;180),"181-360",IF(AC75&gt;360,"Más de 360"))))))))</f>
        <v>0-30</v>
      </c>
      <c r="AE75" s="46">
        <v>865884</v>
      </c>
      <c r="AF75" s="46">
        <v>865884</v>
      </c>
      <c r="AG75" s="46">
        <v>0</v>
      </c>
      <c r="AH75" s="46">
        <v>0</v>
      </c>
      <c r="AI75" s="46">
        <v>0</v>
      </c>
      <c r="AJ75" s="46">
        <v>0</v>
      </c>
      <c r="AK75" s="46">
        <v>0</v>
      </c>
      <c r="AL75" s="46">
        <v>0</v>
      </c>
      <c r="AM75" s="48"/>
      <c r="AN75" s="48"/>
      <c r="AO75" s="48"/>
      <c r="AP75" s="48" t="s">
        <v>251</v>
      </c>
      <c r="AQ75" s="46">
        <v>17318</v>
      </c>
      <c r="AR75" s="46">
        <v>865884</v>
      </c>
      <c r="AS75" s="46">
        <v>0</v>
      </c>
      <c r="AT75" s="48"/>
      <c r="AU75" s="48"/>
      <c r="AV75" s="48"/>
      <c r="AW75" s="48" t="s">
        <v>237</v>
      </c>
      <c r="AX75" s="48"/>
      <c r="AY75" s="48" t="s">
        <v>238</v>
      </c>
      <c r="AZ75" s="103">
        <v>0</v>
      </c>
      <c r="BA75" s="103">
        <v>0</v>
      </c>
      <c r="BB75" s="103">
        <v>0</v>
      </c>
      <c r="BC75" s="103">
        <v>0</v>
      </c>
      <c r="BD75" s="103">
        <v>0</v>
      </c>
      <c r="BE75" s="103">
        <v>0</v>
      </c>
      <c r="BF75" s="102">
        <v>848566</v>
      </c>
      <c r="BG75" s="103">
        <v>0</v>
      </c>
      <c r="BH75" s="103">
        <v>0</v>
      </c>
      <c r="BI75" s="46">
        <v>0</v>
      </c>
      <c r="BJ75" s="41"/>
      <c r="BK75" s="41"/>
      <c r="BL75" s="45"/>
      <c r="BM75" s="41"/>
      <c r="BN75" s="46">
        <v>0</v>
      </c>
    </row>
    <row r="76" spans="1:66" x14ac:dyDescent="0.2">
      <c r="A76" s="18">
        <v>900169638</v>
      </c>
      <c r="B76" s="18" t="s">
        <v>20</v>
      </c>
      <c r="C76" s="18" t="s">
        <v>14</v>
      </c>
      <c r="D76" s="18">
        <v>120077</v>
      </c>
      <c r="E76" s="18" t="str">
        <f>+CONCATENATE(C76,D76)</f>
        <v>FE120077</v>
      </c>
      <c r="F76" s="18" t="s">
        <v>125</v>
      </c>
      <c r="G76" s="18" t="str">
        <f>+CONCATENATE(A76,"_",E76)</f>
        <v>900169638_FE120077</v>
      </c>
      <c r="H76" s="18">
        <v>20240307</v>
      </c>
      <c r="I76" s="18">
        <v>20240505</v>
      </c>
      <c r="J76" s="18">
        <v>60</v>
      </c>
      <c r="K76" s="19">
        <v>0</v>
      </c>
      <c r="L76" s="19">
        <v>0</v>
      </c>
      <c r="M76" s="19">
        <v>0</v>
      </c>
      <c r="N76" s="19">
        <v>0</v>
      </c>
      <c r="O76" s="19">
        <v>842803</v>
      </c>
      <c r="P76" s="43">
        <v>842803</v>
      </c>
      <c r="Q76" s="18" t="s">
        <v>428</v>
      </c>
      <c r="R76" s="41" t="s">
        <v>428</v>
      </c>
      <c r="S76" s="46">
        <v>834886</v>
      </c>
      <c r="T76" s="41">
        <v>1913454443</v>
      </c>
      <c r="U76" s="41"/>
      <c r="V76" s="41"/>
      <c r="W76" s="41"/>
      <c r="X76" s="41" t="s">
        <v>240</v>
      </c>
      <c r="Y76" s="45">
        <v>45358</v>
      </c>
      <c r="Z76" s="45">
        <v>45366</v>
      </c>
      <c r="AA76" s="45">
        <v>45665</v>
      </c>
      <c r="AB76" s="45"/>
      <c r="AC76" s="100">
        <f>+IF(OR(X76="Devuelta",AL76&lt;&gt;0),$A$1-AB76,IF(AND(AA76="",Z76=""),"No radicada",IF(AA76&lt;&gt;"",$A$1-AA76,$A$1-Z76)))</f>
        <v>82</v>
      </c>
      <c r="AD76" s="100" t="str">
        <f>+IF(AC76="No radicada","No radicada",IF(AC76&lt;1,"Corriente",IF(AC76&lt;=30,"0-30",IF(AND(AC76&lt;=60,AC76&gt;30),"31-60",IF(AND(AC76&lt;=90,AC76&gt;60),"61-90",IF(AND(AC76&lt;=180,AC76&gt;90),"91-180",IF(AND(AC76&lt;=360,AC76&gt;180),"181-360",IF(AC76&gt;360,"Más de 360"))))))))</f>
        <v>61-90</v>
      </c>
      <c r="AE76" s="46">
        <v>8172732</v>
      </c>
      <c r="AF76" s="46">
        <v>860004</v>
      </c>
      <c r="AG76" s="46">
        <v>0</v>
      </c>
      <c r="AH76" s="46">
        <v>0</v>
      </c>
      <c r="AI76" s="46">
        <v>0</v>
      </c>
      <c r="AJ76" s="46">
        <v>0</v>
      </c>
      <c r="AK76" s="46">
        <v>0</v>
      </c>
      <c r="AL76" s="46">
        <v>0</v>
      </c>
      <c r="AM76" s="48"/>
      <c r="AN76" s="48"/>
      <c r="AO76" s="48" t="s">
        <v>322</v>
      </c>
      <c r="AP76" s="48" t="s">
        <v>239</v>
      </c>
      <c r="AQ76" s="46">
        <v>25118</v>
      </c>
      <c r="AR76" s="46">
        <v>860004</v>
      </c>
      <c r="AS76" s="46">
        <v>0</v>
      </c>
      <c r="AT76" s="48"/>
      <c r="AU76" s="48"/>
      <c r="AV76" s="48"/>
      <c r="AW76" s="48" t="s">
        <v>237</v>
      </c>
      <c r="AX76" s="48"/>
      <c r="AY76" s="48" t="s">
        <v>238</v>
      </c>
      <c r="AZ76" s="103">
        <v>0</v>
      </c>
      <c r="BA76" s="103">
        <v>0</v>
      </c>
      <c r="BB76" s="103">
        <v>0</v>
      </c>
      <c r="BC76" s="103">
        <v>0</v>
      </c>
      <c r="BD76" s="103">
        <v>0</v>
      </c>
      <c r="BE76" s="103">
        <v>0</v>
      </c>
      <c r="BF76" s="102">
        <v>842803</v>
      </c>
      <c r="BG76" s="103">
        <v>0</v>
      </c>
      <c r="BH76" s="103">
        <v>0</v>
      </c>
      <c r="BI76" s="46">
        <v>7166474</v>
      </c>
      <c r="BJ76" s="41"/>
      <c r="BK76" s="41">
        <v>2201520127</v>
      </c>
      <c r="BL76" s="45">
        <v>45460</v>
      </c>
      <c r="BM76" s="41" t="s">
        <v>417</v>
      </c>
      <c r="BN76" s="46">
        <v>28483889</v>
      </c>
    </row>
    <row r="77" spans="1:66" x14ac:dyDescent="0.2">
      <c r="A77" s="18">
        <v>900169638</v>
      </c>
      <c r="B77" s="18" t="s">
        <v>20</v>
      </c>
      <c r="C77" s="18" t="s">
        <v>14</v>
      </c>
      <c r="D77" s="18">
        <v>106620</v>
      </c>
      <c r="E77" s="18" t="str">
        <f>+CONCATENATE(C77,D77)</f>
        <v>FE106620</v>
      </c>
      <c r="F77" s="18" t="s">
        <v>89</v>
      </c>
      <c r="G77" s="18" t="str">
        <f>+CONCATENATE(A77,"_",E77)</f>
        <v>900169638_FE106620</v>
      </c>
      <c r="H77" s="18">
        <v>20230930</v>
      </c>
      <c r="I77" s="18">
        <v>20231128</v>
      </c>
      <c r="J77" s="18">
        <v>60</v>
      </c>
      <c r="K77" s="19">
        <v>0</v>
      </c>
      <c r="L77" s="19">
        <v>0</v>
      </c>
      <c r="M77" s="19">
        <v>0</v>
      </c>
      <c r="N77" s="19">
        <v>0</v>
      </c>
      <c r="O77" s="19">
        <v>750713</v>
      </c>
      <c r="P77" s="43">
        <v>750713</v>
      </c>
      <c r="Q77" s="18" t="s">
        <v>428</v>
      </c>
      <c r="R77" s="41" t="s">
        <v>428</v>
      </c>
      <c r="S77" s="46">
        <v>750714</v>
      </c>
      <c r="T77" s="41">
        <v>1222576141</v>
      </c>
      <c r="U77" s="41"/>
      <c r="V77" s="41"/>
      <c r="W77" s="41"/>
      <c r="X77" s="41" t="s">
        <v>240</v>
      </c>
      <c r="Y77" s="45">
        <v>45199</v>
      </c>
      <c r="Z77" s="45">
        <v>45728</v>
      </c>
      <c r="AA77" s="45">
        <v>45736</v>
      </c>
      <c r="AB77" s="45"/>
      <c r="AC77" s="100">
        <f>+IF(OR(X77="Devuelta",AL77&lt;&gt;0),$A$1-AB77,IF(AND(AA77="",Z77=""),"No radicada",IF(AA77&lt;&gt;"",$A$1-AA77,$A$1-Z77)))</f>
        <v>11</v>
      </c>
      <c r="AD77" s="100" t="str">
        <f>+IF(AC77="No radicada","No radicada",IF(AC77&lt;1,"Corriente",IF(AC77&lt;=30,"0-30",IF(AND(AC77&lt;=60,AC77&gt;30),"31-60",IF(AND(AC77&lt;=90,AC77&gt;60),"61-90",IF(AND(AC77&lt;=180,AC77&gt;90),"91-180",IF(AND(AC77&lt;=360,AC77&gt;180),"181-360",IF(AC77&gt;360,"Más de 360"))))))))</f>
        <v>0-30</v>
      </c>
      <c r="AE77" s="46">
        <v>766034</v>
      </c>
      <c r="AF77" s="46">
        <v>766034</v>
      </c>
      <c r="AG77" s="46">
        <v>0</v>
      </c>
      <c r="AH77" s="46">
        <v>0</v>
      </c>
      <c r="AI77" s="46">
        <v>0</v>
      </c>
      <c r="AJ77" s="46">
        <v>0</v>
      </c>
      <c r="AK77" s="46">
        <v>0</v>
      </c>
      <c r="AL77" s="46">
        <v>0</v>
      </c>
      <c r="AM77" s="48"/>
      <c r="AN77" s="48"/>
      <c r="AO77" s="48"/>
      <c r="AP77" s="48" t="s">
        <v>251</v>
      </c>
      <c r="AQ77" s="46">
        <v>15320</v>
      </c>
      <c r="AR77" s="46">
        <v>766034</v>
      </c>
      <c r="AS77" s="46">
        <v>0</v>
      </c>
      <c r="AT77" s="48"/>
      <c r="AU77" s="48"/>
      <c r="AV77" s="48"/>
      <c r="AW77" s="48" t="s">
        <v>237</v>
      </c>
      <c r="AX77" s="48"/>
      <c r="AY77" s="48" t="s">
        <v>238</v>
      </c>
      <c r="AZ77" s="103">
        <v>0</v>
      </c>
      <c r="BA77" s="103">
        <v>0</v>
      </c>
      <c r="BB77" s="103">
        <v>0</v>
      </c>
      <c r="BC77" s="103">
        <v>0</v>
      </c>
      <c r="BD77" s="103">
        <v>0</v>
      </c>
      <c r="BE77" s="103">
        <v>0</v>
      </c>
      <c r="BF77" s="102">
        <v>750713</v>
      </c>
      <c r="BG77" s="103">
        <v>0</v>
      </c>
      <c r="BH77" s="103">
        <v>0</v>
      </c>
      <c r="BI77" s="46">
        <v>0</v>
      </c>
      <c r="BJ77" s="41"/>
      <c r="BK77" s="41"/>
      <c r="BL77" s="45"/>
      <c r="BM77" s="41"/>
      <c r="BN77" s="46">
        <v>0</v>
      </c>
    </row>
    <row r="78" spans="1:66" x14ac:dyDescent="0.2">
      <c r="A78" s="18">
        <v>900169638</v>
      </c>
      <c r="B78" s="18" t="s">
        <v>20</v>
      </c>
      <c r="C78" s="18" t="s">
        <v>14</v>
      </c>
      <c r="D78" s="18">
        <v>122252</v>
      </c>
      <c r="E78" s="18" t="str">
        <f>+CONCATENATE(C78,D78)</f>
        <v>FE122252</v>
      </c>
      <c r="F78" s="18" t="s">
        <v>137</v>
      </c>
      <c r="G78" s="18" t="str">
        <f>+CONCATENATE(A78,"_",E78)</f>
        <v>900169638_FE122252</v>
      </c>
      <c r="H78" s="18">
        <v>20240406</v>
      </c>
      <c r="I78" s="18">
        <v>20240604</v>
      </c>
      <c r="J78" s="18">
        <v>60</v>
      </c>
      <c r="K78" s="19">
        <v>0</v>
      </c>
      <c r="L78" s="19">
        <v>0</v>
      </c>
      <c r="M78" s="19">
        <v>0</v>
      </c>
      <c r="N78" s="19">
        <v>0</v>
      </c>
      <c r="O78" s="19">
        <v>662564</v>
      </c>
      <c r="P78" s="43">
        <v>662564</v>
      </c>
      <c r="Q78" s="18" t="s">
        <v>428</v>
      </c>
      <c r="R78" s="41" t="s">
        <v>428</v>
      </c>
      <c r="S78" s="46">
        <v>583796</v>
      </c>
      <c r="T78" s="41">
        <v>1913454436</v>
      </c>
      <c r="U78" s="41"/>
      <c r="V78" s="41"/>
      <c r="W78" s="41"/>
      <c r="X78" s="41" t="s">
        <v>240</v>
      </c>
      <c r="Y78" s="45">
        <v>45388</v>
      </c>
      <c r="Z78" s="45">
        <v>45397</v>
      </c>
      <c r="AA78" s="45">
        <v>45656</v>
      </c>
      <c r="AB78" s="45"/>
      <c r="AC78" s="100">
        <f>+IF(OR(X78="Devuelta",AL78&lt;&gt;0),$A$1-AB78,IF(AND(AA78="",Z78=""),"No radicada",IF(AA78&lt;&gt;"",$A$1-AA78,$A$1-Z78)))</f>
        <v>91</v>
      </c>
      <c r="AD78" s="100" t="str">
        <f>+IF(AC78="No radicada","No radicada",IF(AC78&lt;1,"Corriente",IF(AC78&lt;=30,"0-30",IF(AND(AC78&lt;=60,AC78&gt;30),"31-60",IF(AND(AC78&lt;=90,AC78&gt;60),"61-90",IF(AND(AC78&lt;=180,AC78&gt;90),"91-180",IF(AND(AC78&lt;=360,AC78&gt;180),"181-360",IF(AC78&gt;360,"Más de 360"))))))))</f>
        <v>91-180</v>
      </c>
      <c r="AE78" s="46">
        <v>3938364</v>
      </c>
      <c r="AF78" s="46">
        <v>608121</v>
      </c>
      <c r="AG78" s="46">
        <v>0</v>
      </c>
      <c r="AH78" s="46">
        <v>0</v>
      </c>
      <c r="AI78" s="46">
        <v>0</v>
      </c>
      <c r="AJ78" s="46">
        <v>0</v>
      </c>
      <c r="AK78" s="46">
        <v>0</v>
      </c>
      <c r="AL78" s="46">
        <v>0</v>
      </c>
      <c r="AM78" s="48"/>
      <c r="AN78" s="48"/>
      <c r="AO78" s="48" t="s">
        <v>241</v>
      </c>
      <c r="AP78" s="48" t="s">
        <v>239</v>
      </c>
      <c r="AQ78" s="46">
        <v>24325</v>
      </c>
      <c r="AR78" s="46">
        <v>608121</v>
      </c>
      <c r="AS78" s="46">
        <v>0</v>
      </c>
      <c r="AT78" s="48"/>
      <c r="AU78" s="48"/>
      <c r="AV78" s="48"/>
      <c r="AW78" s="48" t="s">
        <v>237</v>
      </c>
      <c r="AX78" s="48"/>
      <c r="AY78" s="48" t="s">
        <v>238</v>
      </c>
      <c r="AZ78" s="103">
        <v>0</v>
      </c>
      <c r="BA78" s="103">
        <v>0</v>
      </c>
      <c r="BB78" s="103">
        <v>0</v>
      </c>
      <c r="BC78" s="103">
        <v>0</v>
      </c>
      <c r="BD78" s="103">
        <v>0</v>
      </c>
      <c r="BE78" s="103">
        <v>0</v>
      </c>
      <c r="BF78" s="102">
        <v>662564</v>
      </c>
      <c r="BG78" s="103">
        <v>0</v>
      </c>
      <c r="BH78" s="103">
        <v>0</v>
      </c>
      <c r="BI78" s="46">
        <v>3197033</v>
      </c>
      <c r="BJ78" s="41"/>
      <c r="BK78" s="41">
        <v>2201539642</v>
      </c>
      <c r="BL78" s="45">
        <v>45524</v>
      </c>
      <c r="BM78" s="41" t="s">
        <v>417</v>
      </c>
      <c r="BN78" s="46">
        <v>23727062</v>
      </c>
    </row>
    <row r="79" spans="1:66" x14ac:dyDescent="0.2">
      <c r="A79" s="18">
        <v>900169638</v>
      </c>
      <c r="B79" s="18" t="s">
        <v>20</v>
      </c>
      <c r="C79" s="18" t="s">
        <v>14</v>
      </c>
      <c r="D79" s="18">
        <v>144874</v>
      </c>
      <c r="E79" s="18" t="str">
        <f>+CONCATENATE(C79,D79)</f>
        <v>FE144874</v>
      </c>
      <c r="F79" s="18" t="s">
        <v>214</v>
      </c>
      <c r="G79" s="18" t="str">
        <f>+CONCATENATE(A79,"_",E79)</f>
        <v>900169638_FE144874</v>
      </c>
      <c r="H79" s="18">
        <v>20250206</v>
      </c>
      <c r="I79" s="18">
        <v>20250406</v>
      </c>
      <c r="J79" s="18">
        <v>60</v>
      </c>
      <c r="K79" s="19">
        <v>605444</v>
      </c>
      <c r="L79" s="19">
        <v>0</v>
      </c>
      <c r="M79" s="19">
        <v>0</v>
      </c>
      <c r="N79" s="19">
        <v>0</v>
      </c>
      <c r="O79" s="19">
        <v>0</v>
      </c>
      <c r="P79" s="43">
        <v>605444</v>
      </c>
      <c r="Q79" s="18" t="s">
        <v>428</v>
      </c>
      <c r="R79" s="41" t="s">
        <v>428</v>
      </c>
      <c r="S79" s="46">
        <v>605444</v>
      </c>
      <c r="T79" s="41">
        <v>1222575939</v>
      </c>
      <c r="U79" s="41"/>
      <c r="V79" s="41"/>
      <c r="W79" s="41"/>
      <c r="X79" s="41" t="s">
        <v>240</v>
      </c>
      <c r="Y79" s="45">
        <v>45694</v>
      </c>
      <c r="Z79" s="45">
        <v>45719</v>
      </c>
      <c r="AA79" s="45">
        <v>45733</v>
      </c>
      <c r="AB79" s="45"/>
      <c r="AC79" s="100">
        <f>+IF(OR(X79="Devuelta",AL79&lt;&gt;0),$A$1-AB79,IF(AND(AA79="",Z79=""),"No radicada",IF(AA79&lt;&gt;"",$A$1-AA79,$A$1-Z79)))</f>
        <v>14</v>
      </c>
      <c r="AD79" s="100" t="str">
        <f>+IF(AC79="No radicada","No radicada",IF(AC79&lt;1,"Corriente",IF(AC79&lt;=30,"0-30",IF(AND(AC79&lt;=60,AC79&gt;30),"31-60",IF(AND(AC79&lt;=90,AC79&gt;60),"61-90",IF(AND(AC79&lt;=180,AC79&gt;90),"91-180",IF(AND(AC79&lt;=360,AC79&gt;180),"181-360",IF(AC79&gt;360,"Más de 360"))))))))</f>
        <v>0-30</v>
      </c>
      <c r="AE79" s="46">
        <v>617800</v>
      </c>
      <c r="AF79" s="46">
        <v>617800</v>
      </c>
      <c r="AG79" s="46">
        <v>0</v>
      </c>
      <c r="AH79" s="46">
        <v>0</v>
      </c>
      <c r="AI79" s="46">
        <v>0</v>
      </c>
      <c r="AJ79" s="46">
        <v>0</v>
      </c>
      <c r="AK79" s="46">
        <v>0</v>
      </c>
      <c r="AL79" s="46">
        <v>0</v>
      </c>
      <c r="AM79" s="48"/>
      <c r="AN79" s="48"/>
      <c r="AO79" s="48"/>
      <c r="AP79" s="48" t="s">
        <v>251</v>
      </c>
      <c r="AQ79" s="46">
        <v>12356</v>
      </c>
      <c r="AR79" s="46">
        <v>617800</v>
      </c>
      <c r="AS79" s="46">
        <v>0</v>
      </c>
      <c r="AT79" s="48"/>
      <c r="AU79" s="48"/>
      <c r="AV79" s="48"/>
      <c r="AW79" s="48" t="s">
        <v>237</v>
      </c>
      <c r="AX79" s="48"/>
      <c r="AY79" s="48" t="s">
        <v>238</v>
      </c>
      <c r="AZ79" s="103">
        <v>0</v>
      </c>
      <c r="BA79" s="103">
        <v>0</v>
      </c>
      <c r="BB79" s="103">
        <v>0</v>
      </c>
      <c r="BC79" s="103">
        <v>0</v>
      </c>
      <c r="BD79" s="103">
        <v>0</v>
      </c>
      <c r="BE79" s="103">
        <v>0</v>
      </c>
      <c r="BF79" s="102">
        <v>605444</v>
      </c>
      <c r="BG79" s="103">
        <v>0</v>
      </c>
      <c r="BH79" s="103">
        <v>0</v>
      </c>
      <c r="BI79" s="46">
        <v>0</v>
      </c>
      <c r="BJ79" s="41"/>
      <c r="BK79" s="41"/>
      <c r="BL79" s="45"/>
      <c r="BM79" s="41"/>
      <c r="BN79" s="46">
        <v>0</v>
      </c>
    </row>
    <row r="80" spans="1:66" x14ac:dyDescent="0.2">
      <c r="A80" s="18">
        <v>900169638</v>
      </c>
      <c r="B80" s="18" t="s">
        <v>20</v>
      </c>
      <c r="C80" s="18" t="s">
        <v>14</v>
      </c>
      <c r="D80" s="18">
        <v>109309</v>
      </c>
      <c r="E80" s="18" t="str">
        <f>+CONCATENATE(C80,D80)</f>
        <v>FE109309</v>
      </c>
      <c r="F80" s="18" t="s">
        <v>95</v>
      </c>
      <c r="G80" s="18" t="str">
        <f>+CONCATENATE(A80,"_",E80)</f>
        <v>900169638_FE109309</v>
      </c>
      <c r="H80" s="18">
        <v>20231031</v>
      </c>
      <c r="I80" s="18">
        <v>20231229</v>
      </c>
      <c r="J80" s="18">
        <v>60</v>
      </c>
      <c r="K80" s="19">
        <v>0</v>
      </c>
      <c r="L80" s="19">
        <v>0</v>
      </c>
      <c r="M80" s="19">
        <v>0</v>
      </c>
      <c r="N80" s="19">
        <v>0</v>
      </c>
      <c r="O80" s="19">
        <v>595959</v>
      </c>
      <c r="P80" s="43">
        <v>595959</v>
      </c>
      <c r="Q80" s="18" t="s">
        <v>428</v>
      </c>
      <c r="R80" s="41" t="s">
        <v>428</v>
      </c>
      <c r="S80" s="46">
        <v>583796</v>
      </c>
      <c r="T80" s="41">
        <v>1913454431</v>
      </c>
      <c r="U80" s="41"/>
      <c r="V80" s="41"/>
      <c r="W80" s="41"/>
      <c r="X80" s="41" t="s">
        <v>240</v>
      </c>
      <c r="Y80" s="45">
        <v>45230</v>
      </c>
      <c r="Z80" s="45">
        <v>45245</v>
      </c>
      <c r="AA80" s="45">
        <v>45656</v>
      </c>
      <c r="AB80" s="45"/>
      <c r="AC80" s="100">
        <f>+IF(OR(X80="Devuelta",AL80&lt;&gt;0),$A$1-AB80,IF(AND(AA80="",Z80=""),"No radicada",IF(AA80&lt;&gt;"",$A$1-AA80,$A$1-Z80)))</f>
        <v>91</v>
      </c>
      <c r="AD80" s="100" t="str">
        <f>+IF(AC80="No radicada","No radicada",IF(AC80&lt;1,"Corriente",IF(AC80&lt;=30,"0-30",IF(AND(AC80&lt;=60,AC80&gt;30),"31-60",IF(AND(AC80&lt;=90,AC80&gt;60),"61-90",IF(AND(AC80&lt;=180,AC80&gt;90),"91-180",IF(AND(AC80&lt;=360,AC80&gt;180),"181-360",IF(AC80&gt;360,"Más de 360"))))))))</f>
        <v>91-180</v>
      </c>
      <c r="AE80" s="46">
        <v>3515152</v>
      </c>
      <c r="AF80" s="46">
        <v>608121</v>
      </c>
      <c r="AG80" s="46">
        <v>0</v>
      </c>
      <c r="AH80" s="46">
        <v>0</v>
      </c>
      <c r="AI80" s="46">
        <v>0</v>
      </c>
      <c r="AJ80" s="46">
        <v>0</v>
      </c>
      <c r="AK80" s="46">
        <v>0</v>
      </c>
      <c r="AL80" s="46">
        <v>0</v>
      </c>
      <c r="AM80" s="48"/>
      <c r="AN80" s="48"/>
      <c r="AO80" s="48" t="s">
        <v>296</v>
      </c>
      <c r="AP80" s="48" t="s">
        <v>239</v>
      </c>
      <c r="AQ80" s="46">
        <v>24325</v>
      </c>
      <c r="AR80" s="46">
        <v>608121</v>
      </c>
      <c r="AS80" s="46">
        <v>0</v>
      </c>
      <c r="AT80" s="48"/>
      <c r="AU80" s="48"/>
      <c r="AV80" s="48"/>
      <c r="AW80" s="48" t="s">
        <v>237</v>
      </c>
      <c r="AX80" s="48"/>
      <c r="AY80" s="48" t="s">
        <v>297</v>
      </c>
      <c r="AZ80" s="103">
        <v>0</v>
      </c>
      <c r="BA80" s="103">
        <v>0</v>
      </c>
      <c r="BB80" s="103">
        <v>0</v>
      </c>
      <c r="BC80" s="103">
        <v>0</v>
      </c>
      <c r="BD80" s="103">
        <v>0</v>
      </c>
      <c r="BE80" s="103">
        <v>0</v>
      </c>
      <c r="BF80" s="102">
        <v>595959</v>
      </c>
      <c r="BG80" s="103">
        <v>0</v>
      </c>
      <c r="BH80" s="103">
        <v>0</v>
      </c>
      <c r="BI80" s="46">
        <v>2848890</v>
      </c>
      <c r="BJ80" s="41"/>
      <c r="BK80" s="41">
        <v>2201499978</v>
      </c>
      <c r="BL80" s="45">
        <v>45392</v>
      </c>
      <c r="BM80" s="41" t="s">
        <v>417</v>
      </c>
      <c r="BN80" s="46">
        <v>40191925</v>
      </c>
    </row>
    <row r="81" spans="1:66" x14ac:dyDescent="0.2">
      <c r="A81" s="18">
        <v>900169638</v>
      </c>
      <c r="B81" s="18" t="s">
        <v>20</v>
      </c>
      <c r="C81" s="18" t="s">
        <v>14</v>
      </c>
      <c r="D81" s="18">
        <v>118938</v>
      </c>
      <c r="E81" s="18" t="str">
        <f>+CONCATENATE(C81,D81)</f>
        <v>FE118938</v>
      </c>
      <c r="F81" s="18" t="s">
        <v>112</v>
      </c>
      <c r="G81" s="18" t="str">
        <f>+CONCATENATE(A81,"_",E81)</f>
        <v>900169638_FE118938</v>
      </c>
      <c r="H81" s="18">
        <v>20240210</v>
      </c>
      <c r="I81" s="18">
        <v>20240409</v>
      </c>
      <c r="J81" s="18">
        <v>60</v>
      </c>
      <c r="K81" s="19">
        <v>0</v>
      </c>
      <c r="L81" s="19">
        <v>0</v>
      </c>
      <c r="M81" s="19">
        <v>0</v>
      </c>
      <c r="N81" s="19">
        <v>0</v>
      </c>
      <c r="O81" s="19">
        <v>595959</v>
      </c>
      <c r="P81" s="43">
        <v>595959</v>
      </c>
      <c r="Q81" s="18" t="s">
        <v>428</v>
      </c>
      <c r="R81" s="41" t="s">
        <v>428</v>
      </c>
      <c r="S81" s="46">
        <v>583796</v>
      </c>
      <c r="T81" s="41">
        <v>1913454433</v>
      </c>
      <c r="U81" s="41"/>
      <c r="V81" s="41"/>
      <c r="W81" s="41"/>
      <c r="X81" s="41" t="s">
        <v>240</v>
      </c>
      <c r="Y81" s="45">
        <v>45332</v>
      </c>
      <c r="Z81" s="45">
        <v>45352</v>
      </c>
      <c r="AA81" s="45">
        <v>45656</v>
      </c>
      <c r="AB81" s="45"/>
      <c r="AC81" s="100">
        <f>+IF(OR(X81="Devuelta",AL81&lt;&gt;0),$A$1-AB81,IF(AND(AA81="",Z81=""),"No radicada",IF(AA81&lt;&gt;"",$A$1-AA81,$A$1-Z81)))</f>
        <v>91</v>
      </c>
      <c r="AD81" s="100" t="str">
        <f>+IF(AC81="No radicada","No radicada",IF(AC81&lt;1,"Corriente",IF(AC81&lt;=30,"0-30",IF(AND(AC81&lt;=60,AC81&gt;30),"31-60",IF(AND(AC81&lt;=90,AC81&gt;60),"61-90",IF(AND(AC81&lt;=180,AC81&gt;90),"91-180",IF(AND(AC81&lt;=360,AC81&gt;180),"181-360",IF(AC81&gt;360,"Más de 360"))))))))</f>
        <v>91-180</v>
      </c>
      <c r="AE81" s="46">
        <v>3515152</v>
      </c>
      <c r="AF81" s="46">
        <v>608121</v>
      </c>
      <c r="AG81" s="46">
        <v>0</v>
      </c>
      <c r="AH81" s="46">
        <v>0</v>
      </c>
      <c r="AI81" s="46">
        <v>0</v>
      </c>
      <c r="AJ81" s="46">
        <v>0</v>
      </c>
      <c r="AK81" s="46">
        <v>0</v>
      </c>
      <c r="AL81" s="46">
        <v>0</v>
      </c>
      <c r="AM81" s="48"/>
      <c r="AN81" s="48"/>
      <c r="AO81" s="48" t="s">
        <v>241</v>
      </c>
      <c r="AP81" s="48" t="s">
        <v>239</v>
      </c>
      <c r="AQ81" s="46">
        <v>24325</v>
      </c>
      <c r="AR81" s="46">
        <v>608121</v>
      </c>
      <c r="AS81" s="46">
        <v>0</v>
      </c>
      <c r="AT81" s="48"/>
      <c r="AU81" s="48"/>
      <c r="AV81" s="48"/>
      <c r="AW81" s="48" t="s">
        <v>237</v>
      </c>
      <c r="AX81" s="48"/>
      <c r="AY81" s="48" t="s">
        <v>238</v>
      </c>
      <c r="AZ81" s="103">
        <v>0</v>
      </c>
      <c r="BA81" s="103">
        <v>0</v>
      </c>
      <c r="BB81" s="103">
        <v>0</v>
      </c>
      <c r="BC81" s="103">
        <v>0</v>
      </c>
      <c r="BD81" s="103">
        <v>0</v>
      </c>
      <c r="BE81" s="103">
        <v>0</v>
      </c>
      <c r="BF81" s="102">
        <v>595959</v>
      </c>
      <c r="BG81" s="103">
        <v>0</v>
      </c>
      <c r="BH81" s="103">
        <v>0</v>
      </c>
      <c r="BI81" s="46">
        <v>2848890</v>
      </c>
      <c r="BJ81" s="41"/>
      <c r="BK81" s="41">
        <v>2201520127</v>
      </c>
      <c r="BL81" s="45">
        <v>45460</v>
      </c>
      <c r="BM81" s="41" t="s">
        <v>417</v>
      </c>
      <c r="BN81" s="46">
        <v>28483889</v>
      </c>
    </row>
    <row r="82" spans="1:66" x14ac:dyDescent="0.2">
      <c r="A82" s="18">
        <v>900169638</v>
      </c>
      <c r="B82" s="18" t="s">
        <v>20</v>
      </c>
      <c r="C82" s="18" t="s">
        <v>14</v>
      </c>
      <c r="D82" s="18">
        <v>144902</v>
      </c>
      <c r="E82" s="18" t="str">
        <f>+CONCATENATE(C82,D82)</f>
        <v>FE144902</v>
      </c>
      <c r="F82" s="18" t="s">
        <v>219</v>
      </c>
      <c r="G82" s="18" t="str">
        <f>+CONCATENATE(A82,"_",E82)</f>
        <v>900169638_FE144902</v>
      </c>
      <c r="H82" s="18">
        <v>20250206</v>
      </c>
      <c r="I82" s="18">
        <v>20250406</v>
      </c>
      <c r="J82" s="18">
        <v>60</v>
      </c>
      <c r="K82" s="19">
        <v>576079</v>
      </c>
      <c r="L82" s="19">
        <v>0</v>
      </c>
      <c r="M82" s="19">
        <v>0</v>
      </c>
      <c r="N82" s="19">
        <v>0</v>
      </c>
      <c r="O82" s="19">
        <v>0</v>
      </c>
      <c r="P82" s="43">
        <v>576079</v>
      </c>
      <c r="Q82" s="18" t="s">
        <v>428</v>
      </c>
      <c r="R82" s="41" t="s">
        <v>428</v>
      </c>
      <c r="S82" s="46">
        <v>576079</v>
      </c>
      <c r="T82" s="41">
        <v>1222574593</v>
      </c>
      <c r="U82" s="41"/>
      <c r="V82" s="41"/>
      <c r="W82" s="41"/>
      <c r="X82" s="41" t="s">
        <v>240</v>
      </c>
      <c r="Y82" s="45">
        <v>45694</v>
      </c>
      <c r="Z82" s="45">
        <v>45719</v>
      </c>
      <c r="AA82" s="45">
        <v>45733</v>
      </c>
      <c r="AB82" s="45"/>
      <c r="AC82" s="100">
        <f>+IF(OR(X82="Devuelta",AL82&lt;&gt;0),$A$1-AB82,IF(AND(AA82="",Z82=""),"No radicada",IF(AA82&lt;&gt;"",$A$1-AA82,$A$1-Z82)))</f>
        <v>14</v>
      </c>
      <c r="AD82" s="100" t="str">
        <f>+IF(AC82="No radicada","No radicada",IF(AC82&lt;1,"Corriente",IF(AC82&lt;=30,"0-30",IF(AND(AC82&lt;=60,AC82&gt;30),"31-60",IF(AND(AC82&lt;=90,AC82&gt;60),"61-90",IF(AND(AC82&lt;=180,AC82&gt;90),"91-180",IF(AND(AC82&lt;=360,AC82&gt;180),"181-360",IF(AC82&gt;360,"Más de 360"))))))))</f>
        <v>0-30</v>
      </c>
      <c r="AE82" s="46">
        <v>587836</v>
      </c>
      <c r="AF82" s="46">
        <v>587836</v>
      </c>
      <c r="AG82" s="46">
        <v>0</v>
      </c>
      <c r="AH82" s="46">
        <v>0</v>
      </c>
      <c r="AI82" s="46">
        <v>0</v>
      </c>
      <c r="AJ82" s="46">
        <v>0</v>
      </c>
      <c r="AK82" s="46">
        <v>0</v>
      </c>
      <c r="AL82" s="46">
        <v>0</v>
      </c>
      <c r="AM82" s="48"/>
      <c r="AN82" s="48"/>
      <c r="AO82" s="48"/>
      <c r="AP82" s="48" t="s">
        <v>251</v>
      </c>
      <c r="AQ82" s="46">
        <v>11757</v>
      </c>
      <c r="AR82" s="46">
        <v>587836</v>
      </c>
      <c r="AS82" s="46">
        <v>0</v>
      </c>
      <c r="AT82" s="48"/>
      <c r="AU82" s="48"/>
      <c r="AV82" s="48"/>
      <c r="AW82" s="48" t="s">
        <v>237</v>
      </c>
      <c r="AX82" s="48"/>
      <c r="AY82" s="48" t="s">
        <v>238</v>
      </c>
      <c r="AZ82" s="103">
        <v>0</v>
      </c>
      <c r="BA82" s="103">
        <v>0</v>
      </c>
      <c r="BB82" s="103">
        <v>0</v>
      </c>
      <c r="BC82" s="103">
        <v>0</v>
      </c>
      <c r="BD82" s="103">
        <v>0</v>
      </c>
      <c r="BE82" s="103">
        <v>0</v>
      </c>
      <c r="BF82" s="102">
        <v>576079</v>
      </c>
      <c r="BG82" s="103">
        <v>0</v>
      </c>
      <c r="BH82" s="103">
        <v>0</v>
      </c>
      <c r="BI82" s="46">
        <v>0</v>
      </c>
      <c r="BJ82" s="41"/>
      <c r="BK82" s="41"/>
      <c r="BL82" s="45"/>
      <c r="BM82" s="41"/>
      <c r="BN82" s="46">
        <v>0</v>
      </c>
    </row>
    <row r="83" spans="1:66" x14ac:dyDescent="0.2">
      <c r="A83" s="18">
        <v>900169638</v>
      </c>
      <c r="B83" s="18" t="s">
        <v>20</v>
      </c>
      <c r="C83" s="18" t="s">
        <v>14</v>
      </c>
      <c r="D83" s="18">
        <v>120073</v>
      </c>
      <c r="E83" s="18" t="str">
        <f>+CONCATENATE(C83,D83)</f>
        <v>FE120073</v>
      </c>
      <c r="F83" s="18" t="s">
        <v>124</v>
      </c>
      <c r="G83" s="18" t="str">
        <f>+CONCATENATE(A83,"_",E83)</f>
        <v>900169638_FE120073</v>
      </c>
      <c r="H83" s="18">
        <v>20240307</v>
      </c>
      <c r="I83" s="18">
        <v>20240505</v>
      </c>
      <c r="J83" s="18">
        <v>60</v>
      </c>
      <c r="K83" s="19">
        <v>0</v>
      </c>
      <c r="L83" s="19">
        <v>0</v>
      </c>
      <c r="M83" s="19">
        <v>0</v>
      </c>
      <c r="N83" s="19">
        <v>0</v>
      </c>
      <c r="O83" s="19">
        <v>397570</v>
      </c>
      <c r="P83" s="43">
        <v>397570</v>
      </c>
      <c r="Q83" s="18" t="s">
        <v>430</v>
      </c>
      <c r="R83" s="41" t="s">
        <v>428</v>
      </c>
      <c r="S83" s="46">
        <v>168349</v>
      </c>
      <c r="T83" s="41">
        <v>1913454444</v>
      </c>
      <c r="U83" s="41"/>
      <c r="V83" s="41"/>
      <c r="W83" s="41"/>
      <c r="X83" s="41" t="s">
        <v>240</v>
      </c>
      <c r="Y83" s="45">
        <v>45358</v>
      </c>
      <c r="Z83" s="45">
        <v>45366</v>
      </c>
      <c r="AA83" s="45">
        <v>45742</v>
      </c>
      <c r="AB83" s="45"/>
      <c r="AC83" s="100">
        <f>+IF(OR(X83="Devuelta",AL83&lt;&gt;0),$A$1-AB83,IF(AND(AA83="",Z83=""),"No radicada",IF(AA83&lt;&gt;"",$A$1-AA83,$A$1-Z83)))</f>
        <v>5</v>
      </c>
      <c r="AD83" s="100" t="str">
        <f>+IF(AC83="No radicada","No radicada",IF(AC83&lt;1,"Corriente",IF(AC83&lt;=30,"0-30",IF(AND(AC83&lt;=60,AC83&gt;30),"31-60",IF(AND(AC83&lt;=90,AC83&gt;60),"61-90",IF(AND(AC83&lt;=180,AC83&gt;90),"91-180",IF(AND(AC83&lt;=360,AC83&gt;180),"181-360",IF(AC83&gt;360,"Más de 360"))))))))</f>
        <v>0-30</v>
      </c>
      <c r="AE83" s="46">
        <v>2025940</v>
      </c>
      <c r="AF83" s="46">
        <v>233900</v>
      </c>
      <c r="AG83" s="46">
        <v>0</v>
      </c>
      <c r="AH83" s="46">
        <v>11144.19</v>
      </c>
      <c r="AI83" s="46">
        <v>0</v>
      </c>
      <c r="AJ83" s="46">
        <v>0</v>
      </c>
      <c r="AK83" s="46">
        <v>0</v>
      </c>
      <c r="AL83" s="46">
        <v>0</v>
      </c>
      <c r="AM83" s="48"/>
      <c r="AN83" s="48"/>
      <c r="AO83" s="48" t="s">
        <v>304</v>
      </c>
      <c r="AP83" s="48" t="s">
        <v>239</v>
      </c>
      <c r="AQ83" s="46">
        <v>4678</v>
      </c>
      <c r="AR83" s="46">
        <v>233900</v>
      </c>
      <c r="AS83" s="46">
        <v>0</v>
      </c>
      <c r="AT83" s="48"/>
      <c r="AU83" s="48"/>
      <c r="AV83" s="48"/>
      <c r="AW83" s="48" t="s">
        <v>237</v>
      </c>
      <c r="AX83" s="48"/>
      <c r="AY83" s="48" t="s">
        <v>238</v>
      </c>
      <c r="AZ83" s="103">
        <v>0</v>
      </c>
      <c r="BA83" s="103">
        <v>0</v>
      </c>
      <c r="BB83" s="103">
        <v>0</v>
      </c>
      <c r="BC83" s="103">
        <v>0</v>
      </c>
      <c r="BD83" s="103">
        <v>0</v>
      </c>
      <c r="BE83" s="103">
        <v>0</v>
      </c>
      <c r="BF83" s="102">
        <v>397570</v>
      </c>
      <c r="BG83" s="103">
        <v>0</v>
      </c>
      <c r="BH83" s="103">
        <v>0</v>
      </c>
      <c r="BI83" s="46">
        <v>1587851</v>
      </c>
      <c r="BJ83" s="41"/>
      <c r="BK83" s="41">
        <v>2201520127</v>
      </c>
      <c r="BL83" s="45">
        <v>45460</v>
      </c>
      <c r="BM83" s="41" t="s">
        <v>417</v>
      </c>
      <c r="BN83" s="46">
        <v>28483889</v>
      </c>
    </row>
    <row r="84" spans="1:66" x14ac:dyDescent="0.2">
      <c r="A84" s="18">
        <v>900169638</v>
      </c>
      <c r="B84" s="18" t="s">
        <v>20</v>
      </c>
      <c r="C84" s="18" t="s">
        <v>14</v>
      </c>
      <c r="D84" s="18">
        <v>144890</v>
      </c>
      <c r="E84" s="18" t="str">
        <f>+CONCATENATE(C84,D84)</f>
        <v>FE144890</v>
      </c>
      <c r="F84" s="18" t="s">
        <v>217</v>
      </c>
      <c r="G84" s="18" t="str">
        <f>+CONCATENATE(A84,"_",E84)</f>
        <v>900169638_FE144890</v>
      </c>
      <c r="H84" s="18">
        <v>20250206</v>
      </c>
      <c r="I84" s="18">
        <v>20250406</v>
      </c>
      <c r="J84" s="18">
        <v>60</v>
      </c>
      <c r="K84" s="19">
        <v>364062</v>
      </c>
      <c r="L84" s="19">
        <v>0</v>
      </c>
      <c r="M84" s="19">
        <v>0</v>
      </c>
      <c r="N84" s="19">
        <v>0</v>
      </c>
      <c r="O84" s="19">
        <v>0</v>
      </c>
      <c r="P84" s="43">
        <v>364062</v>
      </c>
      <c r="Q84" s="18" t="s">
        <v>428</v>
      </c>
      <c r="R84" s="41" t="s">
        <v>428</v>
      </c>
      <c r="S84" s="46">
        <v>364062</v>
      </c>
      <c r="T84" s="41">
        <v>1222574643</v>
      </c>
      <c r="U84" s="41"/>
      <c r="V84" s="41"/>
      <c r="W84" s="41"/>
      <c r="X84" s="41" t="s">
        <v>240</v>
      </c>
      <c r="Y84" s="45">
        <v>45694</v>
      </c>
      <c r="Z84" s="45">
        <v>45719</v>
      </c>
      <c r="AA84" s="45">
        <v>45733</v>
      </c>
      <c r="AB84" s="45"/>
      <c r="AC84" s="100">
        <f>+IF(OR(X84="Devuelta",AL84&lt;&gt;0),$A$1-AB84,IF(AND(AA84="",Z84=""),"No radicada",IF(AA84&lt;&gt;"",$A$1-AA84,$A$1-Z84)))</f>
        <v>14</v>
      </c>
      <c r="AD84" s="100" t="str">
        <f>+IF(AC84="No radicada","No radicada",IF(AC84&lt;1,"Corriente",IF(AC84&lt;=30,"0-30",IF(AND(AC84&lt;=60,AC84&gt;30),"31-60",IF(AND(AC84&lt;=90,AC84&gt;60),"61-90",IF(AND(AC84&lt;=180,AC84&gt;90),"91-180",IF(AND(AC84&lt;=360,AC84&gt;180),"181-360",IF(AC84&gt;360,"Más de 360"))))))))</f>
        <v>0-30</v>
      </c>
      <c r="AE84" s="46">
        <v>371492</v>
      </c>
      <c r="AF84" s="46">
        <v>371492</v>
      </c>
      <c r="AG84" s="46">
        <v>0</v>
      </c>
      <c r="AH84" s="46">
        <v>0</v>
      </c>
      <c r="AI84" s="46">
        <v>0</v>
      </c>
      <c r="AJ84" s="46">
        <v>0</v>
      </c>
      <c r="AK84" s="46">
        <v>0</v>
      </c>
      <c r="AL84" s="46">
        <v>0</v>
      </c>
      <c r="AM84" s="48"/>
      <c r="AN84" s="48"/>
      <c r="AO84" s="48"/>
      <c r="AP84" s="48" t="s">
        <v>251</v>
      </c>
      <c r="AQ84" s="46">
        <v>7430</v>
      </c>
      <c r="AR84" s="46">
        <v>371492</v>
      </c>
      <c r="AS84" s="46">
        <v>0</v>
      </c>
      <c r="AT84" s="48"/>
      <c r="AU84" s="48"/>
      <c r="AV84" s="48"/>
      <c r="AW84" s="48" t="s">
        <v>237</v>
      </c>
      <c r="AX84" s="48"/>
      <c r="AY84" s="48" t="s">
        <v>238</v>
      </c>
      <c r="AZ84" s="103">
        <v>0</v>
      </c>
      <c r="BA84" s="103">
        <v>0</v>
      </c>
      <c r="BB84" s="103">
        <v>0</v>
      </c>
      <c r="BC84" s="103">
        <v>0</v>
      </c>
      <c r="BD84" s="103">
        <v>0</v>
      </c>
      <c r="BE84" s="103">
        <v>0</v>
      </c>
      <c r="BF84" s="102">
        <v>364062</v>
      </c>
      <c r="BG84" s="103">
        <v>0</v>
      </c>
      <c r="BH84" s="103">
        <v>0</v>
      </c>
      <c r="BI84" s="46">
        <v>0</v>
      </c>
      <c r="BJ84" s="41"/>
      <c r="BK84" s="41"/>
      <c r="BL84" s="45"/>
      <c r="BM84" s="41"/>
      <c r="BN84" s="46">
        <v>0</v>
      </c>
    </row>
    <row r="85" spans="1:66" x14ac:dyDescent="0.2">
      <c r="A85" s="18">
        <v>900169638</v>
      </c>
      <c r="B85" s="18" t="s">
        <v>20</v>
      </c>
      <c r="C85" s="18" t="s">
        <v>14</v>
      </c>
      <c r="D85" s="18">
        <v>144871</v>
      </c>
      <c r="E85" s="18" t="str">
        <f>+CONCATENATE(C85,D85)</f>
        <v>FE144871</v>
      </c>
      <c r="F85" s="18" t="s">
        <v>213</v>
      </c>
      <c r="G85" s="18" t="str">
        <f>+CONCATENATE(A85,"_",E85)</f>
        <v>900169638_FE144871</v>
      </c>
      <c r="H85" s="18">
        <v>20250206</v>
      </c>
      <c r="I85" s="18">
        <v>20250406</v>
      </c>
      <c r="J85" s="18">
        <v>60</v>
      </c>
      <c r="K85" s="19">
        <v>238519</v>
      </c>
      <c r="L85" s="19">
        <v>0</v>
      </c>
      <c r="M85" s="19">
        <v>0</v>
      </c>
      <c r="N85" s="19">
        <v>0</v>
      </c>
      <c r="O85" s="19">
        <v>0</v>
      </c>
      <c r="P85" s="43">
        <v>238519</v>
      </c>
      <c r="Q85" s="18" t="s">
        <v>427</v>
      </c>
      <c r="R85" s="41" t="s">
        <v>428</v>
      </c>
      <c r="S85" s="46">
        <v>238519</v>
      </c>
      <c r="T85" s="41">
        <v>1222577092</v>
      </c>
      <c r="U85" s="41"/>
      <c r="V85" s="41"/>
      <c r="W85" s="41"/>
      <c r="X85" s="41" t="s">
        <v>240</v>
      </c>
      <c r="Y85" s="45">
        <v>45694</v>
      </c>
      <c r="Z85" s="45">
        <v>45719</v>
      </c>
      <c r="AA85" s="45">
        <v>45742</v>
      </c>
      <c r="AB85" s="45"/>
      <c r="AC85" s="100">
        <f>+IF(OR(X85="Devuelta",AL85&lt;&gt;0),$A$1-AB85,IF(AND(AA85="",Z85=""),"No radicada",IF(AA85&lt;&gt;"",$A$1-AA85,$A$1-Z85)))</f>
        <v>5</v>
      </c>
      <c r="AD85" s="100" t="str">
        <f>+IF(AC85="No radicada","No radicada",IF(AC85&lt;1,"Corriente",IF(AC85&lt;=30,"0-30",IF(AND(AC85&lt;=60,AC85&gt;30),"31-60",IF(AND(AC85&lt;=90,AC85&gt;60),"61-90",IF(AND(AC85&lt;=180,AC85&gt;90),"91-180",IF(AND(AC85&lt;=360,AC85&gt;180),"181-360",IF(AC85&gt;360,"Más de 360"))))))))</f>
        <v>0-30</v>
      </c>
      <c r="AE85" s="46">
        <v>243387</v>
      </c>
      <c r="AF85" s="46">
        <v>243387</v>
      </c>
      <c r="AG85" s="46">
        <v>0</v>
      </c>
      <c r="AH85" s="46">
        <v>0</v>
      </c>
      <c r="AI85" s="46">
        <v>0</v>
      </c>
      <c r="AJ85" s="46">
        <v>0</v>
      </c>
      <c r="AK85" s="46">
        <v>0</v>
      </c>
      <c r="AL85" s="46">
        <v>0</v>
      </c>
      <c r="AM85" s="48"/>
      <c r="AN85" s="48"/>
      <c r="AO85" s="48"/>
      <c r="AP85" s="48" t="s">
        <v>251</v>
      </c>
      <c r="AQ85" s="46">
        <v>4868</v>
      </c>
      <c r="AR85" s="46">
        <v>243387</v>
      </c>
      <c r="AS85" s="46">
        <v>0</v>
      </c>
      <c r="AT85" s="48"/>
      <c r="AU85" s="48"/>
      <c r="AV85" s="48"/>
      <c r="AW85" s="48" t="s">
        <v>237</v>
      </c>
      <c r="AX85" s="48"/>
      <c r="AY85" s="48" t="s">
        <v>238</v>
      </c>
      <c r="AZ85" s="103">
        <v>0</v>
      </c>
      <c r="BA85" s="103">
        <v>0</v>
      </c>
      <c r="BB85" s="103">
        <v>0</v>
      </c>
      <c r="BC85" s="103">
        <v>0</v>
      </c>
      <c r="BD85" s="103">
        <v>0</v>
      </c>
      <c r="BE85" s="103">
        <v>0</v>
      </c>
      <c r="BF85" s="102">
        <v>238519</v>
      </c>
      <c r="BG85" s="103">
        <v>0</v>
      </c>
      <c r="BH85" s="103">
        <v>0</v>
      </c>
      <c r="BI85" s="46">
        <v>0</v>
      </c>
      <c r="BJ85" s="41"/>
      <c r="BK85" s="41"/>
      <c r="BL85" s="45"/>
      <c r="BM85" s="41"/>
      <c r="BN85" s="46">
        <v>0</v>
      </c>
    </row>
    <row r="86" spans="1:66" x14ac:dyDescent="0.2">
      <c r="A86" s="18">
        <v>900169638</v>
      </c>
      <c r="B86" s="18" t="s">
        <v>20</v>
      </c>
      <c r="C86" s="18" t="s">
        <v>14</v>
      </c>
      <c r="D86" s="18">
        <v>62173</v>
      </c>
      <c r="E86" s="18" t="str">
        <f>+CONCATENATE(C86,D86)</f>
        <v>FE62173</v>
      </c>
      <c r="F86" s="18" t="s">
        <v>229</v>
      </c>
      <c r="G86" s="18" t="str">
        <f>+CONCATENATE(A86,"_",E86)</f>
        <v>900169638_FE62173</v>
      </c>
      <c r="H86" s="18">
        <v>20221226</v>
      </c>
      <c r="I86" s="18">
        <v>20230223</v>
      </c>
      <c r="J86" s="18">
        <v>60</v>
      </c>
      <c r="K86" s="19">
        <v>0</v>
      </c>
      <c r="L86" s="19">
        <v>0</v>
      </c>
      <c r="M86" s="19">
        <v>0</v>
      </c>
      <c r="N86" s="19">
        <v>0</v>
      </c>
      <c r="O86" s="19">
        <v>191525</v>
      </c>
      <c r="P86" s="43">
        <v>191525</v>
      </c>
      <c r="Q86" s="18" t="s">
        <v>428</v>
      </c>
      <c r="R86" s="41" t="s">
        <v>428</v>
      </c>
      <c r="S86" s="46">
        <v>0</v>
      </c>
      <c r="T86" s="41"/>
      <c r="U86" s="41"/>
      <c r="V86" s="41"/>
      <c r="W86" s="41"/>
      <c r="X86" s="41" t="s">
        <v>240</v>
      </c>
      <c r="Y86" s="45">
        <v>44773</v>
      </c>
      <c r="Z86" s="45">
        <v>44810</v>
      </c>
      <c r="AA86" s="45">
        <v>44810</v>
      </c>
      <c r="AB86" s="45"/>
      <c r="AC86" s="100">
        <f>+IF(OR(X86="Devuelta",AL86&lt;&gt;0),$A$1-AB86,IF(AND(AA86="",Z86=""),"No radicada",IF(AA86&lt;&gt;"",$A$1-AA86,$A$1-Z86)))</f>
        <v>937</v>
      </c>
      <c r="AD86" s="100" t="str">
        <f>+IF(AC86="No radicada","No radicada",IF(AC86&lt;1,"Corriente",IF(AC86&lt;=30,"0-30",IF(AND(AC86&lt;=60,AC86&gt;30),"31-60",IF(AND(AC86&lt;=90,AC86&gt;60),"61-90",IF(AND(AC86&lt;=180,AC86&gt;90),"91-180",IF(AND(AC86&lt;=360,AC86&gt;180),"181-360",IF(AC86&gt;360,"Más de 360"))))))))</f>
        <v>Más de 360</v>
      </c>
      <c r="AE86" s="46">
        <v>6058423</v>
      </c>
      <c r="AF86" s="46">
        <v>6058423</v>
      </c>
      <c r="AG86" s="46">
        <v>0</v>
      </c>
      <c r="AH86" s="46">
        <v>0</v>
      </c>
      <c r="AI86" s="46">
        <v>0</v>
      </c>
      <c r="AJ86" s="46">
        <v>195433</v>
      </c>
      <c r="AK86" s="46">
        <v>0</v>
      </c>
      <c r="AL86" s="46">
        <v>0</v>
      </c>
      <c r="AM86" s="48"/>
      <c r="AN86" s="48"/>
      <c r="AO86" s="48" t="s">
        <v>346</v>
      </c>
      <c r="AP86" s="48"/>
      <c r="AQ86" s="46">
        <v>0</v>
      </c>
      <c r="AR86" s="46">
        <v>5862990</v>
      </c>
      <c r="AS86" s="46">
        <v>0</v>
      </c>
      <c r="AT86" s="48"/>
      <c r="AU86" s="48"/>
      <c r="AV86" s="48"/>
      <c r="AW86" s="48"/>
      <c r="AX86" s="48"/>
      <c r="AY86" s="48" t="s">
        <v>297</v>
      </c>
      <c r="AZ86" s="103">
        <v>0</v>
      </c>
      <c r="BA86" s="103">
        <v>0</v>
      </c>
      <c r="BB86" s="103">
        <v>0</v>
      </c>
      <c r="BC86" s="103">
        <v>0</v>
      </c>
      <c r="BD86" s="103">
        <v>0</v>
      </c>
      <c r="BE86" s="103">
        <v>0</v>
      </c>
      <c r="BF86" s="102">
        <v>191525</v>
      </c>
      <c r="BG86" s="103">
        <v>0</v>
      </c>
      <c r="BH86" s="103">
        <v>0</v>
      </c>
      <c r="BI86" s="46">
        <v>5745730</v>
      </c>
      <c r="BJ86" s="41"/>
      <c r="BK86" s="41">
        <v>2201330697</v>
      </c>
      <c r="BL86" s="45">
        <v>44921</v>
      </c>
      <c r="BM86" s="41" t="s">
        <v>417</v>
      </c>
      <c r="BN86" s="46">
        <v>24083995</v>
      </c>
    </row>
    <row r="87" spans="1:66" x14ac:dyDescent="0.2">
      <c r="A87" s="18">
        <v>900169638</v>
      </c>
      <c r="B87" s="18" t="s">
        <v>20</v>
      </c>
      <c r="C87" s="18" t="s">
        <v>14</v>
      </c>
      <c r="D87" s="18">
        <v>44049</v>
      </c>
      <c r="E87" s="18" t="str">
        <f>+CONCATENATE(C87,D87)</f>
        <v>FE44049</v>
      </c>
      <c r="F87" s="18" t="s">
        <v>228</v>
      </c>
      <c r="G87" s="18" t="str">
        <f>+CONCATENATE(A87,"_",E87)</f>
        <v>900169638_FE44049</v>
      </c>
      <c r="H87" s="18">
        <v>20220826</v>
      </c>
      <c r="I87" s="18">
        <v>20221024</v>
      </c>
      <c r="J87" s="18">
        <v>60</v>
      </c>
      <c r="K87" s="19">
        <v>0</v>
      </c>
      <c r="L87" s="19">
        <v>0</v>
      </c>
      <c r="M87" s="19">
        <v>0</v>
      </c>
      <c r="N87" s="19">
        <v>0</v>
      </c>
      <c r="O87" s="19">
        <v>176400</v>
      </c>
      <c r="P87" s="43">
        <v>176400</v>
      </c>
      <c r="Q87" s="18" t="s">
        <v>428</v>
      </c>
      <c r="R87" s="41" t="s">
        <v>428</v>
      </c>
      <c r="S87" s="46">
        <v>0</v>
      </c>
      <c r="T87" s="41"/>
      <c r="U87" s="41"/>
      <c r="V87" s="41"/>
      <c r="W87" s="41"/>
      <c r="X87" s="41" t="s">
        <v>240</v>
      </c>
      <c r="Y87" s="45">
        <v>44561</v>
      </c>
      <c r="Z87" s="45">
        <v>44572</v>
      </c>
      <c r="AA87" s="45">
        <v>44572</v>
      </c>
      <c r="AB87" s="45"/>
      <c r="AC87" s="100">
        <f>+IF(OR(X87="Devuelta",AL87&lt;&gt;0),$A$1-AB87,IF(AND(AA87="",Z87=""),"No radicada",IF(AA87&lt;&gt;"",$A$1-AA87,$A$1-Z87)))</f>
        <v>1175</v>
      </c>
      <c r="AD87" s="100" t="str">
        <f>+IF(AC87="No radicada","No radicada",IF(AC87&lt;1,"Corriente",IF(AC87&lt;=30,"0-30",IF(AND(AC87&lt;=60,AC87&gt;30),"31-60",IF(AND(AC87&lt;=90,AC87&gt;60),"61-90",IF(AND(AC87&lt;=180,AC87&gt;90),"91-180",IF(AND(AC87&lt;=360,AC87&gt;180),"181-360",IF(AC87&gt;360,"Más de 360"))))))))</f>
        <v>Más de 360</v>
      </c>
      <c r="AE87" s="46">
        <v>11352438</v>
      </c>
      <c r="AF87" s="46">
        <v>11352438</v>
      </c>
      <c r="AG87" s="46">
        <v>0</v>
      </c>
      <c r="AH87" s="46">
        <v>0</v>
      </c>
      <c r="AI87" s="46">
        <v>0</v>
      </c>
      <c r="AJ87" s="46">
        <v>0</v>
      </c>
      <c r="AK87" s="46">
        <v>0</v>
      </c>
      <c r="AL87" s="46">
        <v>0</v>
      </c>
      <c r="AM87" s="48"/>
      <c r="AN87" s="48"/>
      <c r="AO87" s="48"/>
      <c r="AP87" s="48"/>
      <c r="AQ87" s="46">
        <v>0</v>
      </c>
      <c r="AR87" s="46">
        <v>11352438</v>
      </c>
      <c r="AS87" s="46">
        <v>0</v>
      </c>
      <c r="AT87" s="48"/>
      <c r="AU87" s="48"/>
      <c r="AV87" s="48"/>
      <c r="AW87" s="48"/>
      <c r="AX87" s="48"/>
      <c r="AY87" s="48" t="s">
        <v>297</v>
      </c>
      <c r="AZ87" s="103">
        <v>0</v>
      </c>
      <c r="BA87" s="103">
        <v>0</v>
      </c>
      <c r="BB87" s="103">
        <v>0</v>
      </c>
      <c r="BC87" s="103">
        <v>0</v>
      </c>
      <c r="BD87" s="103">
        <v>0</v>
      </c>
      <c r="BE87" s="103">
        <v>0</v>
      </c>
      <c r="BF87" s="102">
        <v>176400</v>
      </c>
      <c r="BG87" s="103">
        <v>0</v>
      </c>
      <c r="BH87" s="103">
        <v>0</v>
      </c>
      <c r="BI87" s="46">
        <v>11125389</v>
      </c>
      <c r="BJ87" s="41"/>
      <c r="BK87" s="41">
        <v>2201273965</v>
      </c>
      <c r="BL87" s="45">
        <v>44774</v>
      </c>
      <c r="BM87" s="41" t="s">
        <v>417</v>
      </c>
      <c r="BN87" s="46">
        <v>15882693</v>
      </c>
    </row>
    <row r="88" spans="1:66" x14ac:dyDescent="0.2">
      <c r="A88" s="18">
        <v>900169638</v>
      </c>
      <c r="B88" s="18" t="s">
        <v>20</v>
      </c>
      <c r="C88" s="18" t="s">
        <v>14</v>
      </c>
      <c r="D88" s="18">
        <v>118916</v>
      </c>
      <c r="E88" s="18" t="str">
        <f>+CONCATENATE(C88,D88)</f>
        <v>FE118916</v>
      </c>
      <c r="F88" s="18" t="s">
        <v>109</v>
      </c>
      <c r="G88" s="18" t="str">
        <f>+CONCATENATE(A88,"_",E88)</f>
        <v>900169638_FE118916</v>
      </c>
      <c r="H88" s="18">
        <v>20240210</v>
      </c>
      <c r="I88" s="18">
        <v>20240409</v>
      </c>
      <c r="J88" s="18">
        <v>60</v>
      </c>
      <c r="K88" s="19">
        <v>0</v>
      </c>
      <c r="L88" s="19">
        <v>0</v>
      </c>
      <c r="M88" s="19">
        <v>0</v>
      </c>
      <c r="N88" s="19">
        <v>0</v>
      </c>
      <c r="O88" s="19">
        <v>176302</v>
      </c>
      <c r="P88" s="43">
        <v>176302</v>
      </c>
      <c r="Q88" s="18" t="s">
        <v>428</v>
      </c>
      <c r="R88" s="41" t="s">
        <v>428</v>
      </c>
      <c r="S88" s="46">
        <v>176302</v>
      </c>
      <c r="T88" s="41">
        <v>1913454435</v>
      </c>
      <c r="U88" s="41"/>
      <c r="V88" s="41"/>
      <c r="W88" s="41"/>
      <c r="X88" s="41" t="s">
        <v>240</v>
      </c>
      <c r="Y88" s="45">
        <v>45332</v>
      </c>
      <c r="Z88" s="45">
        <v>45352</v>
      </c>
      <c r="AA88" s="45">
        <v>45656</v>
      </c>
      <c r="AB88" s="45"/>
      <c r="AC88" s="100">
        <f>+IF(OR(X88="Devuelta",AL88&lt;&gt;0),$A$1-AB88,IF(AND(AA88="",Z88=""),"No radicada",IF(AA88&lt;&gt;"",$A$1-AA88,$A$1-Z88)))</f>
        <v>91</v>
      </c>
      <c r="AD88" s="100" t="str">
        <f>+IF(AC88="No radicada","No radicada",IF(AC88&lt;1,"Corriente",IF(AC88&lt;=30,"0-30",IF(AND(AC88&lt;=60,AC88&gt;30),"31-60",IF(AND(AC88&lt;=90,AC88&gt;60),"61-90",IF(AND(AC88&lt;=180,AC88&gt;90),"91-180",IF(AND(AC88&lt;=360,AC88&gt;180),"181-360",IF(AC88&gt;360,"Más de 360"))))))))</f>
        <v>91-180</v>
      </c>
      <c r="AE88" s="46">
        <v>2007768</v>
      </c>
      <c r="AF88" s="46">
        <v>179900</v>
      </c>
      <c r="AG88" s="46">
        <v>0</v>
      </c>
      <c r="AH88" s="46">
        <v>9126.5149999999994</v>
      </c>
      <c r="AI88" s="46">
        <v>0</v>
      </c>
      <c r="AJ88" s="46">
        <v>0</v>
      </c>
      <c r="AK88" s="46">
        <v>0</v>
      </c>
      <c r="AL88" s="46">
        <v>0</v>
      </c>
      <c r="AM88" s="48"/>
      <c r="AN88" s="48"/>
      <c r="AO88" s="48" t="s">
        <v>241</v>
      </c>
      <c r="AP88" s="48" t="s">
        <v>239</v>
      </c>
      <c r="AQ88" s="46">
        <v>3598</v>
      </c>
      <c r="AR88" s="46">
        <v>179900</v>
      </c>
      <c r="AS88" s="46">
        <v>0</v>
      </c>
      <c r="AT88" s="48"/>
      <c r="AU88" s="48"/>
      <c r="AV88" s="48"/>
      <c r="AW88" s="48" t="s">
        <v>237</v>
      </c>
      <c r="AX88" s="48"/>
      <c r="AY88" s="48" t="s">
        <v>260</v>
      </c>
      <c r="AZ88" s="103">
        <v>0</v>
      </c>
      <c r="BA88" s="103">
        <v>0</v>
      </c>
      <c r="BB88" s="103">
        <v>0</v>
      </c>
      <c r="BC88" s="103">
        <v>0</v>
      </c>
      <c r="BD88" s="103">
        <v>0</v>
      </c>
      <c r="BE88" s="103">
        <v>0</v>
      </c>
      <c r="BF88" s="102">
        <v>176302</v>
      </c>
      <c r="BG88" s="103">
        <v>0</v>
      </c>
      <c r="BH88" s="103">
        <v>0</v>
      </c>
      <c r="BI88" s="46">
        <v>1791311</v>
      </c>
      <c r="BJ88" s="41"/>
      <c r="BK88" s="41">
        <v>2201520127</v>
      </c>
      <c r="BL88" s="45">
        <v>45460</v>
      </c>
      <c r="BM88" s="41" t="s">
        <v>417</v>
      </c>
      <c r="BN88" s="46">
        <v>28483889</v>
      </c>
    </row>
    <row r="89" spans="1:66" x14ac:dyDescent="0.2">
      <c r="A89" s="18">
        <v>900169638</v>
      </c>
      <c r="B89" s="18" t="s">
        <v>20</v>
      </c>
      <c r="C89" s="18" t="s">
        <v>14</v>
      </c>
      <c r="D89" s="18">
        <v>142740</v>
      </c>
      <c r="E89" s="18" t="str">
        <f>+CONCATENATE(C89,D89)</f>
        <v>FE142740</v>
      </c>
      <c r="F89" s="18" t="s">
        <v>205</v>
      </c>
      <c r="G89" s="18" t="str">
        <f>+CONCATENATE(A89,"_",E89)</f>
        <v>900169638_FE142740</v>
      </c>
      <c r="H89" s="18">
        <v>20250108</v>
      </c>
      <c r="I89" s="18">
        <v>20250308</v>
      </c>
      <c r="J89" s="18">
        <v>60</v>
      </c>
      <c r="K89" s="19">
        <v>169682</v>
      </c>
      <c r="L89" s="19">
        <v>0</v>
      </c>
      <c r="M89" s="19">
        <v>0</v>
      </c>
      <c r="N89" s="19">
        <v>0</v>
      </c>
      <c r="O89" s="19">
        <v>0</v>
      </c>
      <c r="P89" s="43">
        <v>169682</v>
      </c>
      <c r="Q89" s="18" t="s">
        <v>428</v>
      </c>
      <c r="R89" s="41" t="s">
        <v>428</v>
      </c>
      <c r="S89" s="46">
        <v>173145</v>
      </c>
      <c r="T89" s="41">
        <v>1222573091</v>
      </c>
      <c r="U89" s="41"/>
      <c r="V89" s="41"/>
      <c r="W89" s="41"/>
      <c r="X89" s="41" t="s">
        <v>240</v>
      </c>
      <c r="Y89" s="45">
        <v>45665</v>
      </c>
      <c r="Z89" s="45">
        <v>45672</v>
      </c>
      <c r="AA89" s="45">
        <v>45679</v>
      </c>
      <c r="AB89" s="45"/>
      <c r="AC89" s="100">
        <f>+IF(OR(X89="Devuelta",AL89&lt;&gt;0),$A$1-AB89,IF(AND(AA89="",Z89=""),"No radicada",IF(AA89&lt;&gt;"",$A$1-AA89,$A$1-Z89)))</f>
        <v>68</v>
      </c>
      <c r="AD89" s="100" t="str">
        <f>+IF(AC89="No radicada","No radicada",IF(AC89&lt;1,"Corriente",IF(AC89&lt;=30,"0-30",IF(AND(AC89&lt;=60,AC89&gt;30),"31-60",IF(AND(AC89&lt;=90,AC89&gt;60),"61-90",IF(AND(AC89&lt;=180,AC89&gt;90),"91-180",IF(AND(AC89&lt;=360,AC89&gt;180),"181-360",IF(AC89&gt;360,"Más de 360"))))))))</f>
        <v>61-90</v>
      </c>
      <c r="AE89" s="46">
        <v>173145</v>
      </c>
      <c r="AF89" s="46">
        <v>173145</v>
      </c>
      <c r="AG89" s="46">
        <v>0</v>
      </c>
      <c r="AH89" s="46">
        <v>0</v>
      </c>
      <c r="AI89" s="46">
        <v>0</v>
      </c>
      <c r="AJ89" s="46">
        <v>0</v>
      </c>
      <c r="AK89" s="46">
        <v>0</v>
      </c>
      <c r="AL89" s="46">
        <v>0</v>
      </c>
      <c r="AM89" s="48"/>
      <c r="AN89" s="48"/>
      <c r="AO89" s="48"/>
      <c r="AP89" s="48" t="s">
        <v>251</v>
      </c>
      <c r="AQ89" s="46">
        <v>0</v>
      </c>
      <c r="AR89" s="46">
        <v>173145</v>
      </c>
      <c r="AS89" s="46">
        <v>0</v>
      </c>
      <c r="AT89" s="48"/>
      <c r="AU89" s="48"/>
      <c r="AV89" s="48"/>
      <c r="AW89" s="48" t="s">
        <v>237</v>
      </c>
      <c r="AX89" s="48"/>
      <c r="AY89" s="48" t="s">
        <v>238</v>
      </c>
      <c r="AZ89" s="103">
        <v>0</v>
      </c>
      <c r="BA89" s="103">
        <v>0</v>
      </c>
      <c r="BB89" s="103">
        <v>0</v>
      </c>
      <c r="BC89" s="103">
        <v>0</v>
      </c>
      <c r="BD89" s="103">
        <v>0</v>
      </c>
      <c r="BE89" s="103">
        <v>0</v>
      </c>
      <c r="BF89" s="102">
        <v>169682</v>
      </c>
      <c r="BG89" s="103">
        <v>0</v>
      </c>
      <c r="BH89" s="103">
        <v>0</v>
      </c>
      <c r="BI89" s="46">
        <v>0</v>
      </c>
      <c r="BJ89" s="41"/>
      <c r="BK89" s="41"/>
      <c r="BL89" s="45"/>
      <c r="BM89" s="41"/>
      <c r="BN89" s="46">
        <v>0</v>
      </c>
    </row>
    <row r="90" spans="1:66" x14ac:dyDescent="0.2">
      <c r="A90" s="18">
        <v>900169638</v>
      </c>
      <c r="B90" s="18" t="s">
        <v>20</v>
      </c>
      <c r="C90" s="18" t="s">
        <v>14</v>
      </c>
      <c r="D90" s="18">
        <v>144883</v>
      </c>
      <c r="E90" s="18" t="str">
        <f>+CONCATENATE(C90,D90)</f>
        <v>FE144883</v>
      </c>
      <c r="F90" s="18" t="s">
        <v>215</v>
      </c>
      <c r="G90" s="18" t="str">
        <f>+CONCATENATE(A90,"_",E90)</f>
        <v>900169638_FE144883</v>
      </c>
      <c r="H90" s="18">
        <v>20250206</v>
      </c>
      <c r="I90" s="18">
        <v>20250406</v>
      </c>
      <c r="J90" s="18">
        <v>60</v>
      </c>
      <c r="K90" s="19">
        <v>152045</v>
      </c>
      <c r="L90" s="19">
        <v>0</v>
      </c>
      <c r="M90" s="19">
        <v>0</v>
      </c>
      <c r="N90" s="19">
        <v>0</v>
      </c>
      <c r="O90" s="19">
        <v>0</v>
      </c>
      <c r="P90" s="43">
        <v>152045</v>
      </c>
      <c r="Q90" s="18" t="s">
        <v>428</v>
      </c>
      <c r="R90" s="41" t="s">
        <v>428</v>
      </c>
      <c r="S90" s="46">
        <v>155148</v>
      </c>
      <c r="T90" s="41">
        <v>1222574644</v>
      </c>
      <c r="U90" s="41"/>
      <c r="V90" s="41"/>
      <c r="W90" s="41"/>
      <c r="X90" s="41" t="s">
        <v>240</v>
      </c>
      <c r="Y90" s="45">
        <v>45694</v>
      </c>
      <c r="Z90" s="45">
        <v>45719</v>
      </c>
      <c r="AA90" s="45">
        <v>45733</v>
      </c>
      <c r="AB90" s="45"/>
      <c r="AC90" s="100">
        <f>+IF(OR(X90="Devuelta",AL90&lt;&gt;0),$A$1-AB90,IF(AND(AA90="",Z90=""),"No radicada",IF(AA90&lt;&gt;"",$A$1-AA90,$A$1-Z90)))</f>
        <v>14</v>
      </c>
      <c r="AD90" s="100" t="str">
        <f>+IF(AC90="No radicada","No radicada",IF(AC90&lt;1,"Corriente",IF(AC90&lt;=30,"0-30",IF(AND(AC90&lt;=60,AC90&gt;30),"31-60",IF(AND(AC90&lt;=90,AC90&gt;60),"61-90",IF(AND(AC90&lt;=180,AC90&gt;90),"91-180",IF(AND(AC90&lt;=360,AC90&gt;180),"181-360",IF(AC90&gt;360,"Más de 360"))))))))</f>
        <v>0-30</v>
      </c>
      <c r="AE90" s="46">
        <v>155148</v>
      </c>
      <c r="AF90" s="46">
        <v>155148</v>
      </c>
      <c r="AG90" s="46">
        <v>0</v>
      </c>
      <c r="AH90" s="46">
        <v>0</v>
      </c>
      <c r="AI90" s="46">
        <v>0</v>
      </c>
      <c r="AJ90" s="46">
        <v>0</v>
      </c>
      <c r="AK90" s="46">
        <v>0</v>
      </c>
      <c r="AL90" s="46">
        <v>0</v>
      </c>
      <c r="AM90" s="48"/>
      <c r="AN90" s="48"/>
      <c r="AO90" s="48"/>
      <c r="AP90" s="48" t="s">
        <v>251</v>
      </c>
      <c r="AQ90" s="46">
        <v>0</v>
      </c>
      <c r="AR90" s="46">
        <v>155148</v>
      </c>
      <c r="AS90" s="46">
        <v>0</v>
      </c>
      <c r="AT90" s="48"/>
      <c r="AU90" s="48"/>
      <c r="AV90" s="48"/>
      <c r="AW90" s="48" t="s">
        <v>237</v>
      </c>
      <c r="AX90" s="48"/>
      <c r="AY90" s="48" t="s">
        <v>238</v>
      </c>
      <c r="AZ90" s="103">
        <v>0</v>
      </c>
      <c r="BA90" s="103">
        <v>0</v>
      </c>
      <c r="BB90" s="103">
        <v>0</v>
      </c>
      <c r="BC90" s="103">
        <v>0</v>
      </c>
      <c r="BD90" s="103">
        <v>0</v>
      </c>
      <c r="BE90" s="103">
        <v>0</v>
      </c>
      <c r="BF90" s="102">
        <v>152045</v>
      </c>
      <c r="BG90" s="103">
        <v>0</v>
      </c>
      <c r="BH90" s="103">
        <v>0</v>
      </c>
      <c r="BI90" s="46">
        <v>0</v>
      </c>
      <c r="BJ90" s="41"/>
      <c r="BK90" s="41"/>
      <c r="BL90" s="45"/>
      <c r="BM90" s="41"/>
      <c r="BN90" s="46">
        <v>0</v>
      </c>
    </row>
    <row r="91" spans="1:66" x14ac:dyDescent="0.2">
      <c r="A91" s="18">
        <v>900169638</v>
      </c>
      <c r="B91" s="18" t="s">
        <v>20</v>
      </c>
      <c r="C91" s="18" t="s">
        <v>14</v>
      </c>
      <c r="D91" s="18">
        <v>127243</v>
      </c>
      <c r="E91" s="18" t="str">
        <f>+CONCATENATE(C91,D91)</f>
        <v>FE127243</v>
      </c>
      <c r="F91" s="18" t="s">
        <v>150</v>
      </c>
      <c r="G91" s="18" t="str">
        <f>+CONCATENATE(A91,"_",E91)</f>
        <v>900169638_FE127243</v>
      </c>
      <c r="H91" s="18">
        <v>20240607</v>
      </c>
      <c r="I91" s="18">
        <v>20240805</v>
      </c>
      <c r="J91" s="18">
        <v>60</v>
      </c>
      <c r="K91" s="19">
        <v>0</v>
      </c>
      <c r="L91" s="19">
        <v>0</v>
      </c>
      <c r="M91" s="19">
        <v>0</v>
      </c>
      <c r="N91" s="19">
        <v>0</v>
      </c>
      <c r="O91" s="19">
        <v>151070</v>
      </c>
      <c r="P91" s="43">
        <v>151070</v>
      </c>
      <c r="Q91" s="18" t="s">
        <v>428</v>
      </c>
      <c r="R91" s="41" t="s">
        <v>428</v>
      </c>
      <c r="S91" s="46">
        <v>72302</v>
      </c>
      <c r="T91" s="41">
        <v>1913454437</v>
      </c>
      <c r="U91" s="41"/>
      <c r="V91" s="41"/>
      <c r="W91" s="41"/>
      <c r="X91" s="41" t="s">
        <v>240</v>
      </c>
      <c r="Y91" s="45">
        <v>45450</v>
      </c>
      <c r="Z91" s="45">
        <v>45457</v>
      </c>
      <c r="AA91" s="45">
        <v>45656</v>
      </c>
      <c r="AB91" s="45"/>
      <c r="AC91" s="100">
        <f>+IF(OR(X91="Devuelta",AL91&lt;&gt;0),$A$1-AB91,IF(AND(AA91="",Z91=""),"No radicada",IF(AA91&lt;&gt;"",$A$1-AA91,$A$1-Z91)))</f>
        <v>91</v>
      </c>
      <c r="AD91" s="100" t="str">
        <f>+IF(AC91="No radicada","No radicada",IF(AC91&lt;1,"Corriente",IF(AC91&lt;=30,"0-30",IF(AND(AC91&lt;=60,AC91&gt;30),"31-60",IF(AND(AC91&lt;=90,AC91&gt;60),"61-90",IF(AND(AC91&lt;=180,AC91&gt;90),"91-180",IF(AND(AC91&lt;=360,AC91&gt;180),"181-360",IF(AC91&gt;360,"Más de 360"))))))))</f>
        <v>91-180</v>
      </c>
      <c r="AE91" s="46">
        <v>3938364</v>
      </c>
      <c r="AF91" s="46">
        <v>75315</v>
      </c>
      <c r="AG91" s="46">
        <v>0</v>
      </c>
      <c r="AH91" s="46">
        <v>0</v>
      </c>
      <c r="AI91" s="46">
        <v>0</v>
      </c>
      <c r="AJ91" s="46">
        <v>0</v>
      </c>
      <c r="AK91" s="46">
        <v>0</v>
      </c>
      <c r="AL91" s="46">
        <v>0</v>
      </c>
      <c r="AM91" s="48"/>
      <c r="AN91" s="48"/>
      <c r="AO91" s="48" t="s">
        <v>241</v>
      </c>
      <c r="AP91" s="48" t="s">
        <v>239</v>
      </c>
      <c r="AQ91" s="46">
        <v>3013</v>
      </c>
      <c r="AR91" s="46">
        <v>75315</v>
      </c>
      <c r="AS91" s="46">
        <v>0</v>
      </c>
      <c r="AT91" s="48"/>
      <c r="AU91" s="48"/>
      <c r="AV91" s="48"/>
      <c r="AW91" s="48" t="s">
        <v>237</v>
      </c>
      <c r="AX91" s="48"/>
      <c r="AY91" s="48" t="s">
        <v>238</v>
      </c>
      <c r="AZ91" s="103">
        <v>0</v>
      </c>
      <c r="BA91" s="103">
        <v>0</v>
      </c>
      <c r="BB91" s="103">
        <v>0</v>
      </c>
      <c r="BC91" s="103">
        <v>0</v>
      </c>
      <c r="BD91" s="103">
        <v>0</v>
      </c>
      <c r="BE91" s="103">
        <v>0</v>
      </c>
      <c r="BF91" s="102">
        <v>151070</v>
      </c>
      <c r="BG91" s="103">
        <v>0</v>
      </c>
      <c r="BH91" s="103">
        <v>0</v>
      </c>
      <c r="BI91" s="46">
        <v>3708527</v>
      </c>
      <c r="BJ91" s="41"/>
      <c r="BK91" s="41">
        <v>2201554302</v>
      </c>
      <c r="BL91" s="45">
        <v>45565</v>
      </c>
      <c r="BM91" s="41" t="s">
        <v>417</v>
      </c>
      <c r="BN91" s="46">
        <v>40350859</v>
      </c>
    </row>
    <row r="92" spans="1:66" x14ac:dyDescent="0.2">
      <c r="A92" s="18">
        <v>900169638</v>
      </c>
      <c r="B92" s="18" t="s">
        <v>20</v>
      </c>
      <c r="C92" s="18" t="s">
        <v>14</v>
      </c>
      <c r="D92" s="18">
        <v>120051</v>
      </c>
      <c r="E92" s="18" t="str">
        <f>+CONCATENATE(C92,D92)</f>
        <v>FE120051</v>
      </c>
      <c r="F92" s="18" t="s">
        <v>117</v>
      </c>
      <c r="G92" s="18" t="str">
        <f>+CONCATENATE(A92,"_",E92)</f>
        <v>900169638_FE120051</v>
      </c>
      <c r="H92" s="18">
        <v>20240307</v>
      </c>
      <c r="I92" s="18">
        <v>20240505</v>
      </c>
      <c r="J92" s="18">
        <v>60</v>
      </c>
      <c r="K92" s="19">
        <v>0</v>
      </c>
      <c r="L92" s="19">
        <v>0</v>
      </c>
      <c r="M92" s="19">
        <v>0</v>
      </c>
      <c r="N92" s="19">
        <v>0</v>
      </c>
      <c r="O92" s="19">
        <v>145230</v>
      </c>
      <c r="P92" s="43">
        <v>145230</v>
      </c>
      <c r="Q92" s="18" t="s">
        <v>428</v>
      </c>
      <c r="R92" s="41" t="s">
        <v>428</v>
      </c>
      <c r="S92" s="46">
        <v>145230</v>
      </c>
      <c r="T92" s="41">
        <v>1913454446</v>
      </c>
      <c r="U92" s="41"/>
      <c r="V92" s="41"/>
      <c r="W92" s="41"/>
      <c r="X92" s="41" t="s">
        <v>240</v>
      </c>
      <c r="Y92" s="45">
        <v>45358</v>
      </c>
      <c r="Z92" s="45">
        <v>45366</v>
      </c>
      <c r="AA92" s="45">
        <v>45670</v>
      </c>
      <c r="AB92" s="45"/>
      <c r="AC92" s="100">
        <f>+IF(OR(X92="Devuelta",AL92&lt;&gt;0),$A$1-AB92,IF(AND(AA92="",Z92=""),"No radicada",IF(AA92&lt;&gt;"",$A$1-AA92,$A$1-Z92)))</f>
        <v>77</v>
      </c>
      <c r="AD92" s="100" t="str">
        <f>+IF(AC92="No radicada","No radicada",IF(AC92&lt;1,"Corriente",IF(AC92&lt;=30,"0-30",IF(AND(AC92&lt;=60,AC92&gt;30),"31-60",IF(AND(AC92&lt;=90,AC92&gt;60),"61-90",IF(AND(AC92&lt;=180,AC92&gt;90),"91-180",IF(AND(AC92&lt;=360,AC92&gt;180),"181-360",IF(AC92&gt;360,"Más de 360"))))))))</f>
        <v>61-90</v>
      </c>
      <c r="AE92" s="46">
        <v>1379034</v>
      </c>
      <c r="AF92" s="46">
        <v>148194</v>
      </c>
      <c r="AG92" s="46">
        <v>0</v>
      </c>
      <c r="AH92" s="46">
        <v>0</v>
      </c>
      <c r="AI92" s="46">
        <v>0</v>
      </c>
      <c r="AJ92" s="46">
        <v>0</v>
      </c>
      <c r="AK92" s="46">
        <v>0</v>
      </c>
      <c r="AL92" s="46">
        <v>0</v>
      </c>
      <c r="AM92" s="48"/>
      <c r="AN92" s="48"/>
      <c r="AO92" s="48" t="s">
        <v>257</v>
      </c>
      <c r="AP92" s="48" t="s">
        <v>239</v>
      </c>
      <c r="AQ92" s="46">
        <v>2964</v>
      </c>
      <c r="AR92" s="46">
        <v>148194</v>
      </c>
      <c r="AS92" s="46">
        <v>0</v>
      </c>
      <c r="AT92" s="48"/>
      <c r="AU92" s="48"/>
      <c r="AV92" s="48"/>
      <c r="AW92" s="48" t="s">
        <v>237</v>
      </c>
      <c r="AX92" s="48"/>
      <c r="AY92" s="48" t="s">
        <v>238</v>
      </c>
      <c r="AZ92" s="103">
        <v>0</v>
      </c>
      <c r="BA92" s="103">
        <v>0</v>
      </c>
      <c r="BB92" s="103">
        <v>0</v>
      </c>
      <c r="BC92" s="103">
        <v>0</v>
      </c>
      <c r="BD92" s="103">
        <v>0</v>
      </c>
      <c r="BE92" s="103">
        <v>0</v>
      </c>
      <c r="BF92" s="102">
        <v>145230</v>
      </c>
      <c r="BG92" s="103">
        <v>0</v>
      </c>
      <c r="BH92" s="103">
        <v>0</v>
      </c>
      <c r="BI92" s="46">
        <v>1206223</v>
      </c>
      <c r="BJ92" s="41"/>
      <c r="BK92" s="41">
        <v>2201539642</v>
      </c>
      <c r="BL92" s="45">
        <v>45524</v>
      </c>
      <c r="BM92" s="41" t="s">
        <v>417</v>
      </c>
      <c r="BN92" s="46">
        <v>23727062</v>
      </c>
    </row>
    <row r="93" spans="1:66" x14ac:dyDescent="0.2">
      <c r="A93" s="18">
        <v>900169638</v>
      </c>
      <c r="B93" s="18" t="s">
        <v>20</v>
      </c>
      <c r="C93" s="18" t="s">
        <v>14</v>
      </c>
      <c r="D93" s="18">
        <v>129121</v>
      </c>
      <c r="E93" s="18" t="str">
        <f>+CONCATENATE(C93,D93)</f>
        <v>FE129121</v>
      </c>
      <c r="F93" s="18" t="s">
        <v>153</v>
      </c>
      <c r="G93" s="18" t="str">
        <f>+CONCATENATE(A93,"_",E93)</f>
        <v>900169638_FE129121</v>
      </c>
      <c r="H93" s="18">
        <v>20240705</v>
      </c>
      <c r="I93" s="18">
        <v>20240902</v>
      </c>
      <c r="J93" s="18">
        <v>60</v>
      </c>
      <c r="K93" s="19">
        <v>0</v>
      </c>
      <c r="L93" s="19">
        <v>0</v>
      </c>
      <c r="M93" s="19">
        <v>0</v>
      </c>
      <c r="N93" s="19">
        <v>140601</v>
      </c>
      <c r="O93" s="19">
        <v>0</v>
      </c>
      <c r="P93" s="43">
        <v>140601</v>
      </c>
      <c r="Q93" s="18" t="s">
        <v>428</v>
      </c>
      <c r="R93" s="41" t="s">
        <v>428</v>
      </c>
      <c r="S93" s="46">
        <v>143470</v>
      </c>
      <c r="T93" s="41">
        <v>1222568152</v>
      </c>
      <c r="U93" s="41"/>
      <c r="V93" s="41"/>
      <c r="W93" s="41"/>
      <c r="X93" s="41" t="s">
        <v>240</v>
      </c>
      <c r="Y93" s="45">
        <v>45478</v>
      </c>
      <c r="Z93" s="45">
        <v>45691</v>
      </c>
      <c r="AA93" s="45">
        <v>45715</v>
      </c>
      <c r="AB93" s="45"/>
      <c r="AC93" s="100">
        <f>+IF(OR(X93="Devuelta",AL93&lt;&gt;0),$A$1-AB93,IF(AND(AA93="",Z93=""),"No radicada",IF(AA93&lt;&gt;"",$A$1-AA93,$A$1-Z93)))</f>
        <v>32</v>
      </c>
      <c r="AD93" s="100" t="str">
        <f>+IF(AC93="No radicada","No radicada",IF(AC93&lt;1,"Corriente",IF(AC93&lt;=30,"0-30",IF(AND(AC93&lt;=60,AC93&gt;30),"31-60",IF(AND(AC93&lt;=90,AC93&gt;60),"61-90",IF(AND(AC93&lt;=180,AC93&gt;90),"91-180",IF(AND(AC93&lt;=360,AC93&gt;180),"181-360",IF(AC93&gt;360,"Más de 360"))))))))</f>
        <v>31-60</v>
      </c>
      <c r="AE93" s="46">
        <v>259010</v>
      </c>
      <c r="AF93" s="46">
        <v>259010</v>
      </c>
      <c r="AG93" s="46">
        <v>0</v>
      </c>
      <c r="AH93" s="46">
        <v>0</v>
      </c>
      <c r="AI93" s="46">
        <v>115540</v>
      </c>
      <c r="AJ93" s="46">
        <v>0</v>
      </c>
      <c r="AK93" s="46">
        <v>0</v>
      </c>
      <c r="AL93" s="46">
        <v>0</v>
      </c>
      <c r="AM93" s="48"/>
      <c r="AN93" s="48"/>
      <c r="AO93" s="48"/>
      <c r="AP93" s="48" t="s">
        <v>251</v>
      </c>
      <c r="AQ93" s="46">
        <v>0</v>
      </c>
      <c r="AR93" s="46">
        <v>143470</v>
      </c>
      <c r="AS93" s="46">
        <v>0</v>
      </c>
      <c r="AT93" s="48"/>
      <c r="AU93" s="48"/>
      <c r="AV93" s="48"/>
      <c r="AW93" s="48" t="s">
        <v>237</v>
      </c>
      <c r="AX93" s="48"/>
      <c r="AY93" s="48" t="s">
        <v>238</v>
      </c>
      <c r="AZ93" s="103">
        <v>0</v>
      </c>
      <c r="BA93" s="103">
        <v>0</v>
      </c>
      <c r="BB93" s="103">
        <v>0</v>
      </c>
      <c r="BC93" s="103">
        <v>0</v>
      </c>
      <c r="BD93" s="103">
        <v>0</v>
      </c>
      <c r="BE93" s="103">
        <v>0</v>
      </c>
      <c r="BF93" s="102">
        <v>140601</v>
      </c>
      <c r="BG93" s="103">
        <v>0</v>
      </c>
      <c r="BH93" s="103">
        <v>0</v>
      </c>
      <c r="BI93" s="46">
        <v>0</v>
      </c>
      <c r="BJ93" s="41"/>
      <c r="BK93" s="41"/>
      <c r="BL93" s="45"/>
      <c r="BM93" s="41"/>
      <c r="BN93" s="46">
        <v>0</v>
      </c>
    </row>
    <row r="94" spans="1:66" x14ac:dyDescent="0.2">
      <c r="A94" s="18">
        <v>900169638</v>
      </c>
      <c r="B94" s="18" t="s">
        <v>20</v>
      </c>
      <c r="C94" s="18" t="s">
        <v>14</v>
      </c>
      <c r="D94" s="18">
        <v>109275</v>
      </c>
      <c r="E94" s="18" t="str">
        <f>+CONCATENATE(C94,D94)</f>
        <v>FE109275</v>
      </c>
      <c r="F94" s="18" t="s">
        <v>91</v>
      </c>
      <c r="G94" s="18" t="str">
        <f>+CONCATENATE(A94,"_",E94)</f>
        <v>900169638_FE109275</v>
      </c>
      <c r="H94" s="18">
        <v>20231031</v>
      </c>
      <c r="I94" s="18">
        <v>20231229</v>
      </c>
      <c r="J94" s="18">
        <v>60</v>
      </c>
      <c r="K94" s="19">
        <v>0</v>
      </c>
      <c r="L94" s="19">
        <v>0</v>
      </c>
      <c r="M94" s="19">
        <v>0</v>
      </c>
      <c r="N94" s="19">
        <v>0</v>
      </c>
      <c r="O94" s="19">
        <v>134123</v>
      </c>
      <c r="P94" s="43">
        <v>134123</v>
      </c>
      <c r="Q94" s="18" t="s">
        <v>428</v>
      </c>
      <c r="R94" s="41" t="s">
        <v>428</v>
      </c>
      <c r="S94" s="46">
        <v>134123</v>
      </c>
      <c r="T94" s="41">
        <v>1913454434</v>
      </c>
      <c r="U94" s="41"/>
      <c r="V94" s="41"/>
      <c r="W94" s="41"/>
      <c r="X94" s="41" t="s">
        <v>240</v>
      </c>
      <c r="Y94" s="45">
        <v>45230</v>
      </c>
      <c r="Z94" s="45">
        <v>45245</v>
      </c>
      <c r="AA94" s="45">
        <v>45656</v>
      </c>
      <c r="AB94" s="45"/>
      <c r="AC94" s="100">
        <f>+IF(OR(X94="Devuelta",AL94&lt;&gt;0),$A$1-AB94,IF(AND(AA94="",Z94=""),"No radicada",IF(AA94&lt;&gt;"",$A$1-AA94,$A$1-Z94)))</f>
        <v>91</v>
      </c>
      <c r="AD94" s="100" t="str">
        <f>+IF(AC94="No radicada","No radicada",IF(AC94&lt;1,"Corriente",IF(AC94&lt;=30,"0-30",IF(AND(AC94&lt;=60,AC94&gt;30),"31-60",IF(AND(AC94&lt;=90,AC94&gt;60),"61-90",IF(AND(AC94&lt;=180,AC94&gt;90),"91-180",IF(AND(AC94&lt;=360,AC94&gt;180),"181-360",IF(AC94&gt;360,"Más de 360"))))))))</f>
        <v>91-180</v>
      </c>
      <c r="AE94" s="46">
        <v>884492</v>
      </c>
      <c r="AF94" s="46">
        <v>136860</v>
      </c>
      <c r="AG94" s="46">
        <v>0</v>
      </c>
      <c r="AH94" s="46">
        <v>4944.08</v>
      </c>
      <c r="AI94" s="46">
        <v>0</v>
      </c>
      <c r="AJ94" s="46">
        <v>0</v>
      </c>
      <c r="AK94" s="46">
        <v>0</v>
      </c>
      <c r="AL94" s="46">
        <v>0</v>
      </c>
      <c r="AM94" s="48"/>
      <c r="AN94" s="48"/>
      <c r="AO94" s="48" t="s">
        <v>241</v>
      </c>
      <c r="AP94" s="48" t="s">
        <v>239</v>
      </c>
      <c r="AQ94" s="46">
        <v>2737</v>
      </c>
      <c r="AR94" s="46">
        <v>136860</v>
      </c>
      <c r="AS94" s="46">
        <v>0</v>
      </c>
      <c r="AT94" s="48"/>
      <c r="AU94" s="48"/>
      <c r="AV94" s="48"/>
      <c r="AW94" s="48" t="s">
        <v>237</v>
      </c>
      <c r="AX94" s="48"/>
      <c r="AY94" s="48" t="s">
        <v>238</v>
      </c>
      <c r="AZ94" s="103">
        <v>0</v>
      </c>
      <c r="BA94" s="103">
        <v>0</v>
      </c>
      <c r="BB94" s="103">
        <v>0</v>
      </c>
      <c r="BC94" s="103">
        <v>0</v>
      </c>
      <c r="BD94" s="103">
        <v>0</v>
      </c>
      <c r="BE94" s="103">
        <v>0</v>
      </c>
      <c r="BF94" s="102">
        <v>134123</v>
      </c>
      <c r="BG94" s="103">
        <v>0</v>
      </c>
      <c r="BH94" s="103">
        <v>0</v>
      </c>
      <c r="BI94" s="46">
        <v>732679</v>
      </c>
      <c r="BJ94" s="41"/>
      <c r="BK94" s="41">
        <v>2201499978</v>
      </c>
      <c r="BL94" s="45">
        <v>45392</v>
      </c>
      <c r="BM94" s="41" t="s">
        <v>417</v>
      </c>
      <c r="BN94" s="46">
        <v>40191925</v>
      </c>
    </row>
    <row r="95" spans="1:66" x14ac:dyDescent="0.2">
      <c r="A95" s="18">
        <v>900169638</v>
      </c>
      <c r="B95" s="18" t="s">
        <v>20</v>
      </c>
      <c r="C95" s="18" t="s">
        <v>14</v>
      </c>
      <c r="D95" s="18">
        <v>120063</v>
      </c>
      <c r="E95" s="18" t="str">
        <f>+CONCATENATE(C95,D95)</f>
        <v>FE120063</v>
      </c>
      <c r="F95" s="18" t="s">
        <v>122</v>
      </c>
      <c r="G95" s="18" t="str">
        <f>+CONCATENATE(A95,"_",E95)</f>
        <v>900169638_FE120063</v>
      </c>
      <c r="H95" s="18">
        <v>20240307</v>
      </c>
      <c r="I95" s="18">
        <v>20240505</v>
      </c>
      <c r="J95" s="18">
        <v>60</v>
      </c>
      <c r="K95" s="19">
        <v>0</v>
      </c>
      <c r="L95" s="19">
        <v>0</v>
      </c>
      <c r="M95" s="19">
        <v>0</v>
      </c>
      <c r="N95" s="19">
        <v>0</v>
      </c>
      <c r="O95" s="19">
        <v>133490</v>
      </c>
      <c r="P95" s="43">
        <v>133490</v>
      </c>
      <c r="Q95" s="18" t="s">
        <v>428</v>
      </c>
      <c r="R95" s="41" t="s">
        <v>428</v>
      </c>
      <c r="S95" s="46">
        <v>133490</v>
      </c>
      <c r="T95" s="41">
        <v>1913454450</v>
      </c>
      <c r="U95" s="41"/>
      <c r="V95" s="41"/>
      <c r="W95" s="41"/>
      <c r="X95" s="41" t="s">
        <v>240</v>
      </c>
      <c r="Y95" s="45">
        <v>45358</v>
      </c>
      <c r="Z95" s="45">
        <v>45366</v>
      </c>
      <c r="AA95" s="45">
        <v>45670</v>
      </c>
      <c r="AB95" s="45"/>
      <c r="AC95" s="100">
        <f>+IF(OR(X95="Devuelta",AL95&lt;&gt;0),$A$1-AB95,IF(AND(AA95="",Z95=""),"No radicada",IF(AA95&lt;&gt;"",$A$1-AA95,$A$1-Z95)))</f>
        <v>77</v>
      </c>
      <c r="AD95" s="100" t="str">
        <f>+IF(AC95="No radicada","No radicada",IF(AC95&lt;1,"Corriente",IF(AC95&lt;=30,"0-30",IF(AND(AC95&lt;=60,AC95&gt;30),"31-60",IF(AND(AC95&lt;=90,AC95&gt;60),"61-90",IF(AND(AC95&lt;=180,AC95&gt;90),"91-180",IF(AND(AC95&lt;=360,AC95&gt;180),"181-360",IF(AC95&gt;360,"Más de 360"))))))))</f>
        <v>61-90</v>
      </c>
      <c r="AE95" s="46">
        <v>1606334</v>
      </c>
      <c r="AF95" s="46">
        <v>136214</v>
      </c>
      <c r="AG95" s="46">
        <v>0</v>
      </c>
      <c r="AH95" s="46">
        <v>4944.08</v>
      </c>
      <c r="AI95" s="46">
        <v>0</v>
      </c>
      <c r="AJ95" s="46">
        <v>0</v>
      </c>
      <c r="AK95" s="46">
        <v>0</v>
      </c>
      <c r="AL95" s="46">
        <v>0</v>
      </c>
      <c r="AM95" s="48"/>
      <c r="AN95" s="48"/>
      <c r="AO95" s="48" t="s">
        <v>303</v>
      </c>
      <c r="AP95" s="48" t="s">
        <v>239</v>
      </c>
      <c r="AQ95" s="46">
        <v>2724</v>
      </c>
      <c r="AR95" s="46">
        <v>136214</v>
      </c>
      <c r="AS95" s="46">
        <v>0</v>
      </c>
      <c r="AT95" s="48"/>
      <c r="AU95" s="48"/>
      <c r="AV95" s="48"/>
      <c r="AW95" s="48" t="s">
        <v>237</v>
      </c>
      <c r="AX95" s="48"/>
      <c r="AY95" s="48" t="s">
        <v>238</v>
      </c>
      <c r="AZ95" s="103">
        <v>0</v>
      </c>
      <c r="BA95" s="103">
        <v>0</v>
      </c>
      <c r="BB95" s="103">
        <v>0</v>
      </c>
      <c r="BC95" s="103">
        <v>0</v>
      </c>
      <c r="BD95" s="103">
        <v>0</v>
      </c>
      <c r="BE95" s="103">
        <v>0</v>
      </c>
      <c r="BF95" s="102">
        <v>133490</v>
      </c>
      <c r="BG95" s="103">
        <v>0</v>
      </c>
      <c r="BH95" s="103">
        <v>0</v>
      </c>
      <c r="BI95" s="46">
        <v>1440717</v>
      </c>
      <c r="BJ95" s="41"/>
      <c r="BK95" s="41">
        <v>2201520127</v>
      </c>
      <c r="BL95" s="45">
        <v>45460</v>
      </c>
      <c r="BM95" s="41" t="s">
        <v>417</v>
      </c>
      <c r="BN95" s="46">
        <v>28483889</v>
      </c>
    </row>
    <row r="96" spans="1:66" x14ac:dyDescent="0.2">
      <c r="A96" s="18">
        <v>900169638</v>
      </c>
      <c r="B96" s="18" t="s">
        <v>20</v>
      </c>
      <c r="C96" s="18" t="s">
        <v>14</v>
      </c>
      <c r="D96" s="18">
        <v>109278</v>
      </c>
      <c r="E96" s="18" t="str">
        <f>+CONCATENATE(C96,D96)</f>
        <v>FE109278</v>
      </c>
      <c r="F96" s="18" t="s">
        <v>92</v>
      </c>
      <c r="G96" s="18" t="str">
        <f>+CONCATENATE(A96,"_",E96)</f>
        <v>900169638_FE109278</v>
      </c>
      <c r="H96" s="18">
        <v>20231031</v>
      </c>
      <c r="I96" s="18">
        <v>20231229</v>
      </c>
      <c r="J96" s="18">
        <v>60</v>
      </c>
      <c r="K96" s="19">
        <v>0</v>
      </c>
      <c r="L96" s="19">
        <v>0</v>
      </c>
      <c r="M96" s="19">
        <v>0</v>
      </c>
      <c r="N96" s="19">
        <v>0</v>
      </c>
      <c r="O96" s="19">
        <v>94104</v>
      </c>
      <c r="P96" s="43">
        <v>94104</v>
      </c>
      <c r="Q96" s="18" t="s">
        <v>427</v>
      </c>
      <c r="R96" s="41" t="s">
        <v>428</v>
      </c>
      <c r="S96" s="46">
        <v>0</v>
      </c>
      <c r="T96" s="41"/>
      <c r="U96" s="41"/>
      <c r="V96" s="41"/>
      <c r="W96" s="41"/>
      <c r="X96" s="41" t="s">
        <v>240</v>
      </c>
      <c r="Y96" s="45">
        <v>45230</v>
      </c>
      <c r="Z96" s="45">
        <v>45245</v>
      </c>
      <c r="AA96" s="45">
        <v>45742</v>
      </c>
      <c r="AB96" s="45"/>
      <c r="AC96" s="100">
        <f>+IF(OR(X96="Devuelta",AL96&lt;&gt;0),$A$1-AB96,IF(AND(AA96="",Z96=""),"No radicada",IF(AA96&lt;&gt;"",$A$1-AA96,$A$1-Z96)))</f>
        <v>5</v>
      </c>
      <c r="AD96" s="100" t="str">
        <f>+IF(AC96="No radicada","No radicada",IF(AC96&lt;1,"Corriente",IF(AC96&lt;=30,"0-30",IF(AND(AC96&lt;=60,AC96&gt;30),"31-60",IF(AND(AC96&lt;=90,AC96&gt;60),"61-90",IF(AND(AC96&lt;=180,AC96&gt;90),"91-180",IF(AND(AC96&lt;=360,AC96&gt;180),"181-360",IF(AC96&gt;360,"Más de 360"))))))))</f>
        <v>0-30</v>
      </c>
      <c r="AE96" s="46">
        <v>834992</v>
      </c>
      <c r="AF96" s="46">
        <v>96024</v>
      </c>
      <c r="AG96" s="46">
        <v>0</v>
      </c>
      <c r="AH96" s="46">
        <v>4944.08</v>
      </c>
      <c r="AI96" s="46">
        <v>0</v>
      </c>
      <c r="AJ96" s="46">
        <v>0</v>
      </c>
      <c r="AK96" s="46">
        <v>0</v>
      </c>
      <c r="AL96" s="46">
        <v>0</v>
      </c>
      <c r="AM96" s="48"/>
      <c r="AN96" s="48"/>
      <c r="AO96" s="48" t="s">
        <v>256</v>
      </c>
      <c r="AP96" s="48" t="s">
        <v>239</v>
      </c>
      <c r="AQ96" s="46">
        <v>1920</v>
      </c>
      <c r="AR96" s="46">
        <v>96024</v>
      </c>
      <c r="AS96" s="46">
        <v>0</v>
      </c>
      <c r="AT96" s="48"/>
      <c r="AU96" s="48"/>
      <c r="AV96" s="48"/>
      <c r="AW96" s="48" t="s">
        <v>237</v>
      </c>
      <c r="AX96" s="48"/>
      <c r="AY96" s="48" t="s">
        <v>238</v>
      </c>
      <c r="AZ96" s="103">
        <v>0</v>
      </c>
      <c r="BA96" s="103">
        <v>0</v>
      </c>
      <c r="BB96" s="103">
        <v>0</v>
      </c>
      <c r="BC96" s="103">
        <v>0</v>
      </c>
      <c r="BD96" s="103">
        <v>0</v>
      </c>
      <c r="BE96" s="103">
        <v>0</v>
      </c>
      <c r="BF96" s="102">
        <v>94104</v>
      </c>
      <c r="BG96" s="103">
        <v>0</v>
      </c>
      <c r="BH96" s="103">
        <v>0</v>
      </c>
      <c r="BI96" s="46">
        <v>724188</v>
      </c>
      <c r="BJ96" s="41"/>
      <c r="BK96" s="41">
        <v>2201499978</v>
      </c>
      <c r="BL96" s="45">
        <v>45392</v>
      </c>
      <c r="BM96" s="41" t="s">
        <v>417</v>
      </c>
      <c r="BN96" s="46">
        <v>40191925</v>
      </c>
    </row>
    <row r="97" spans="1:66" x14ac:dyDescent="0.2">
      <c r="A97" s="18">
        <v>900169638</v>
      </c>
      <c r="B97" s="18" t="s">
        <v>20</v>
      </c>
      <c r="C97" s="18" t="s">
        <v>14</v>
      </c>
      <c r="D97" s="18">
        <v>137780</v>
      </c>
      <c r="E97" s="18" t="str">
        <f>+CONCATENATE(C97,D97)</f>
        <v>FE137780</v>
      </c>
      <c r="F97" s="18" t="s">
        <v>175</v>
      </c>
      <c r="G97" s="18" t="str">
        <f>+CONCATENATE(A97,"_",E97)</f>
        <v>900169638_FE137780</v>
      </c>
      <c r="H97" s="18">
        <v>20241030</v>
      </c>
      <c r="I97" s="18">
        <v>20241228</v>
      </c>
      <c r="J97" s="18">
        <v>60</v>
      </c>
      <c r="K97" s="19">
        <v>0</v>
      </c>
      <c r="L97" s="19">
        <v>0</v>
      </c>
      <c r="M97" s="19">
        <v>92073</v>
      </c>
      <c r="N97" s="19">
        <v>0</v>
      </c>
      <c r="O97" s="19">
        <v>0</v>
      </c>
      <c r="P97" s="43">
        <v>92073</v>
      </c>
      <c r="Q97" s="18" t="s">
        <v>428</v>
      </c>
      <c r="R97" s="41" t="s">
        <v>428</v>
      </c>
      <c r="S97" s="46">
        <v>93952</v>
      </c>
      <c r="T97" s="41">
        <v>1222572699</v>
      </c>
      <c r="U97" s="41"/>
      <c r="V97" s="41"/>
      <c r="W97" s="41"/>
      <c r="X97" s="41" t="s">
        <v>240</v>
      </c>
      <c r="Y97" s="45">
        <v>45595</v>
      </c>
      <c r="Z97" s="45">
        <v>45628</v>
      </c>
      <c r="AA97" s="45">
        <v>45642</v>
      </c>
      <c r="AB97" s="45"/>
      <c r="AC97" s="100">
        <f>+IF(OR(X97="Devuelta",AL97&lt;&gt;0),$A$1-AB97,IF(AND(AA97="",Z97=""),"No radicada",IF(AA97&lt;&gt;"",$A$1-AA97,$A$1-Z97)))</f>
        <v>105</v>
      </c>
      <c r="AD97" s="100" t="str">
        <f>+IF(AC97="No radicada","No radicada",IF(AC97&lt;1,"Corriente",IF(AC97&lt;=30,"0-30",IF(AND(AC97&lt;=60,AC97&gt;30),"31-60",IF(AND(AC97&lt;=90,AC97&gt;60),"61-90",IF(AND(AC97&lt;=180,AC97&gt;90),"91-180",IF(AND(AC97&lt;=360,AC97&gt;180),"181-360",IF(AC97&gt;360,"Más de 360"))))))))</f>
        <v>91-180</v>
      </c>
      <c r="AE97" s="46">
        <v>93952</v>
      </c>
      <c r="AF97" s="46">
        <v>93952</v>
      </c>
      <c r="AG97" s="46">
        <v>0</v>
      </c>
      <c r="AH97" s="46">
        <v>0</v>
      </c>
      <c r="AI97" s="46">
        <v>0</v>
      </c>
      <c r="AJ97" s="46">
        <v>0</v>
      </c>
      <c r="AK97" s="46">
        <v>0</v>
      </c>
      <c r="AL97" s="46">
        <v>0</v>
      </c>
      <c r="AM97" s="48"/>
      <c r="AN97" s="48"/>
      <c r="AO97" s="48"/>
      <c r="AP97" s="48" t="s">
        <v>251</v>
      </c>
      <c r="AQ97" s="46">
        <v>0</v>
      </c>
      <c r="AR97" s="46">
        <v>93952</v>
      </c>
      <c r="AS97" s="46">
        <v>0</v>
      </c>
      <c r="AT97" s="48"/>
      <c r="AU97" s="48"/>
      <c r="AV97" s="48"/>
      <c r="AW97" s="48" t="s">
        <v>237</v>
      </c>
      <c r="AX97" s="48"/>
      <c r="AY97" s="48" t="s">
        <v>238</v>
      </c>
      <c r="AZ97" s="103">
        <v>0</v>
      </c>
      <c r="BA97" s="103">
        <v>0</v>
      </c>
      <c r="BB97" s="103">
        <v>0</v>
      </c>
      <c r="BC97" s="103">
        <v>0</v>
      </c>
      <c r="BD97" s="103">
        <v>0</v>
      </c>
      <c r="BE97" s="103">
        <v>0</v>
      </c>
      <c r="BF97" s="102">
        <v>92073</v>
      </c>
      <c r="BG97" s="103">
        <v>0</v>
      </c>
      <c r="BH97" s="103">
        <v>0</v>
      </c>
      <c r="BI97" s="46">
        <v>0</v>
      </c>
      <c r="BJ97" s="41"/>
      <c r="BK97" s="41"/>
      <c r="BL97" s="45"/>
      <c r="BM97" s="41"/>
      <c r="BN97" s="46">
        <v>0</v>
      </c>
    </row>
    <row r="98" spans="1:66" x14ac:dyDescent="0.2">
      <c r="A98" s="18">
        <v>900169638</v>
      </c>
      <c r="B98" s="18" t="s">
        <v>20</v>
      </c>
      <c r="C98" s="18" t="s">
        <v>14</v>
      </c>
      <c r="D98" s="18">
        <v>114990</v>
      </c>
      <c r="E98" s="18" t="str">
        <f>+CONCATENATE(C98,D98)</f>
        <v>FE114990</v>
      </c>
      <c r="F98" s="18" t="s">
        <v>107</v>
      </c>
      <c r="G98" s="18" t="str">
        <f>+CONCATENATE(A98,"_",E98)</f>
        <v>900169638_FE114990</v>
      </c>
      <c r="H98" s="18">
        <v>20231231</v>
      </c>
      <c r="I98" s="18">
        <v>20240228</v>
      </c>
      <c r="J98" s="18">
        <v>60</v>
      </c>
      <c r="K98" s="19">
        <v>0</v>
      </c>
      <c r="L98" s="19">
        <v>0</v>
      </c>
      <c r="M98" s="19">
        <v>0</v>
      </c>
      <c r="N98" s="19">
        <v>0</v>
      </c>
      <c r="O98" s="19">
        <v>88695</v>
      </c>
      <c r="P98" s="43">
        <v>88695</v>
      </c>
      <c r="Q98" s="18" t="s">
        <v>428</v>
      </c>
      <c r="R98" s="41" t="s">
        <v>428</v>
      </c>
      <c r="S98" s="46">
        <v>158998</v>
      </c>
      <c r="T98" s="41">
        <v>1913454432</v>
      </c>
      <c r="U98" s="41"/>
      <c r="V98" s="41"/>
      <c r="W98" s="41"/>
      <c r="X98" s="41" t="s">
        <v>240</v>
      </c>
      <c r="Y98" s="45">
        <v>45291</v>
      </c>
      <c r="Z98" s="45">
        <v>45306</v>
      </c>
      <c r="AA98" s="45">
        <v>45656</v>
      </c>
      <c r="AB98" s="45"/>
      <c r="AC98" s="100">
        <f>+IF(OR(X98="Devuelta",AL98&lt;&gt;0),$A$1-AB98,IF(AND(AA98="",Z98=""),"No radicada",IF(AA98&lt;&gt;"",$A$1-AA98,$A$1-Z98)))</f>
        <v>91</v>
      </c>
      <c r="AD98" s="100" t="str">
        <f>+IF(AC98="No radicada","No radicada",IF(AC98&lt;1,"Corriente",IF(AC98&lt;=30,"0-30",IF(AND(AC98&lt;=60,AC98&gt;30),"31-60",IF(AND(AC98&lt;=90,AC98&gt;60),"61-90",IF(AND(AC98&lt;=180,AC98&gt;90),"91-180",IF(AND(AC98&lt;=360,AC98&gt;180),"181-360",IF(AC98&gt;360,"Más de 360"))))))))</f>
        <v>91-180</v>
      </c>
      <c r="AE98" s="46">
        <v>3515152</v>
      </c>
      <c r="AF98" s="46">
        <v>158998</v>
      </c>
      <c r="AG98" s="46">
        <v>0</v>
      </c>
      <c r="AH98" s="46">
        <v>0</v>
      </c>
      <c r="AI98" s="46">
        <v>0</v>
      </c>
      <c r="AJ98" s="46">
        <v>0</v>
      </c>
      <c r="AK98" s="46">
        <v>0</v>
      </c>
      <c r="AL98" s="46">
        <v>0</v>
      </c>
      <c r="AM98" s="48"/>
      <c r="AN98" s="48"/>
      <c r="AO98" s="48" t="s">
        <v>318</v>
      </c>
      <c r="AP98" s="48" t="s">
        <v>239</v>
      </c>
      <c r="AQ98" s="46">
        <v>0</v>
      </c>
      <c r="AR98" s="46">
        <v>158998</v>
      </c>
      <c r="AS98" s="46">
        <v>0</v>
      </c>
      <c r="AT98" s="48"/>
      <c r="AU98" s="48"/>
      <c r="AV98" s="48"/>
      <c r="AW98" s="48" t="s">
        <v>237</v>
      </c>
      <c r="AX98" s="48"/>
      <c r="AY98" s="48" t="s">
        <v>238</v>
      </c>
      <c r="AZ98" s="103">
        <v>0</v>
      </c>
      <c r="BA98" s="103">
        <v>0</v>
      </c>
      <c r="BB98" s="103">
        <v>0</v>
      </c>
      <c r="BC98" s="103">
        <v>0</v>
      </c>
      <c r="BD98" s="103">
        <v>0</v>
      </c>
      <c r="BE98" s="103">
        <v>0</v>
      </c>
      <c r="BF98" s="102">
        <v>88695</v>
      </c>
      <c r="BG98" s="103">
        <v>0</v>
      </c>
      <c r="BH98" s="103">
        <v>0</v>
      </c>
      <c r="BI98" s="46">
        <v>3356154</v>
      </c>
      <c r="BJ98" s="41"/>
      <c r="BK98" s="41">
        <v>2201490729</v>
      </c>
      <c r="BL98" s="45">
        <v>45362</v>
      </c>
      <c r="BM98" s="41" t="s">
        <v>417</v>
      </c>
      <c r="BN98" s="46">
        <v>29610091</v>
      </c>
    </row>
    <row r="99" spans="1:66" x14ac:dyDescent="0.2">
      <c r="A99" s="18">
        <v>900169638</v>
      </c>
      <c r="B99" s="18" t="s">
        <v>20</v>
      </c>
      <c r="C99" s="18" t="s">
        <v>14</v>
      </c>
      <c r="D99" s="18">
        <v>131293</v>
      </c>
      <c r="E99" s="18" t="str">
        <f>+CONCATENATE(C99,D99)</f>
        <v>FE131293</v>
      </c>
      <c r="F99" s="18" t="s">
        <v>163</v>
      </c>
      <c r="G99" s="18" t="str">
        <f>+CONCATENATE(A99,"_",E99)</f>
        <v>900169638_FE131293</v>
      </c>
      <c r="H99" s="18">
        <v>20240808</v>
      </c>
      <c r="I99" s="18">
        <v>20241006</v>
      </c>
      <c r="J99" s="18">
        <v>60</v>
      </c>
      <c r="K99" s="19">
        <v>0</v>
      </c>
      <c r="L99" s="19">
        <v>0</v>
      </c>
      <c r="M99" s="19">
        <v>0</v>
      </c>
      <c r="N99" s="19">
        <v>78768</v>
      </c>
      <c r="O99" s="19">
        <v>0</v>
      </c>
      <c r="P99" s="43">
        <v>78768</v>
      </c>
      <c r="Q99" s="18" t="s">
        <v>428</v>
      </c>
      <c r="R99" s="41" t="s">
        <v>428</v>
      </c>
      <c r="S99" s="46">
        <v>0</v>
      </c>
      <c r="T99" s="41"/>
      <c r="U99" s="41"/>
      <c r="V99" s="41"/>
      <c r="W99" s="41"/>
      <c r="X99" s="41" t="s">
        <v>240</v>
      </c>
      <c r="Y99" s="45">
        <v>45512</v>
      </c>
      <c r="Z99" s="45">
        <v>45537</v>
      </c>
      <c r="AA99" s="45">
        <v>45563</v>
      </c>
      <c r="AB99" s="45"/>
      <c r="AC99" s="100">
        <f>+IF(OR(X99="Devuelta",AL99&lt;&gt;0),$A$1-AB99,IF(AND(AA99="",Z99=""),"No radicada",IF(AA99&lt;&gt;"",$A$1-AA99,$A$1-Z99)))</f>
        <v>184</v>
      </c>
      <c r="AD99" s="100" t="str">
        <f>+IF(AC99="No radicada","No radicada",IF(AC99&lt;1,"Corriente",IF(AC99&lt;=30,"0-30",IF(AND(AC99&lt;=60,AC99&gt;30),"31-60",IF(AND(AC99&lt;=90,AC99&gt;60),"61-90",IF(AND(AC99&lt;=180,AC99&gt;90),"91-180",IF(AND(AC99&lt;=360,AC99&gt;180),"181-360",IF(AC99&gt;360,"Más de 360"))))))))</f>
        <v>181-360</v>
      </c>
      <c r="AE99" s="46">
        <v>3938364</v>
      </c>
      <c r="AF99" s="46">
        <v>3938364</v>
      </c>
      <c r="AG99" s="46">
        <v>0</v>
      </c>
      <c r="AH99" s="46">
        <v>0</v>
      </c>
      <c r="AI99" s="46">
        <v>0</v>
      </c>
      <c r="AJ99" s="46">
        <v>0</v>
      </c>
      <c r="AK99" s="46">
        <v>0</v>
      </c>
      <c r="AL99" s="46">
        <v>0</v>
      </c>
      <c r="AM99" s="48"/>
      <c r="AN99" s="48"/>
      <c r="AO99" s="48"/>
      <c r="AP99" s="48" t="s">
        <v>251</v>
      </c>
      <c r="AQ99" s="46">
        <v>157535</v>
      </c>
      <c r="AR99" s="46">
        <v>3938364</v>
      </c>
      <c r="AS99" s="46">
        <v>0</v>
      </c>
      <c r="AT99" s="48"/>
      <c r="AU99" s="48"/>
      <c r="AV99" s="48"/>
      <c r="AW99" s="48" t="s">
        <v>237</v>
      </c>
      <c r="AX99" s="48"/>
      <c r="AY99" s="48" t="s">
        <v>238</v>
      </c>
      <c r="AZ99" s="103">
        <v>0</v>
      </c>
      <c r="BA99" s="103">
        <v>0</v>
      </c>
      <c r="BB99" s="103">
        <v>0</v>
      </c>
      <c r="BC99" s="103">
        <v>0</v>
      </c>
      <c r="BD99" s="103">
        <v>0</v>
      </c>
      <c r="BE99" s="103">
        <v>0</v>
      </c>
      <c r="BF99" s="102">
        <v>78768</v>
      </c>
      <c r="BG99" s="103">
        <v>0</v>
      </c>
      <c r="BH99" s="103">
        <v>0</v>
      </c>
      <c r="BI99" s="46">
        <v>3780829</v>
      </c>
      <c r="BJ99" s="41"/>
      <c r="BK99" s="41">
        <v>4800065834</v>
      </c>
      <c r="BL99" s="45">
        <v>45596</v>
      </c>
      <c r="BM99" s="41" t="s">
        <v>422</v>
      </c>
      <c r="BN99" s="46">
        <v>5524367</v>
      </c>
    </row>
    <row r="100" spans="1:66" x14ac:dyDescent="0.2">
      <c r="A100" s="18">
        <v>900169638</v>
      </c>
      <c r="B100" s="18" t="s">
        <v>20</v>
      </c>
      <c r="C100" s="18" t="s">
        <v>14</v>
      </c>
      <c r="D100" s="18">
        <v>129128</v>
      </c>
      <c r="E100" s="18" t="str">
        <f>+CONCATENATE(C100,D100)</f>
        <v>FE129128</v>
      </c>
      <c r="F100" s="18" t="s">
        <v>155</v>
      </c>
      <c r="G100" s="18" t="str">
        <f>+CONCATENATE(A100,"_",E100)</f>
        <v>900169638_FE129128</v>
      </c>
      <c r="H100" s="18">
        <v>20240705</v>
      </c>
      <c r="I100" s="18">
        <v>20240902</v>
      </c>
      <c r="J100" s="18">
        <v>60</v>
      </c>
      <c r="K100" s="19">
        <v>0</v>
      </c>
      <c r="L100" s="19">
        <v>0</v>
      </c>
      <c r="M100" s="19">
        <v>0</v>
      </c>
      <c r="N100" s="19">
        <v>76227</v>
      </c>
      <c r="O100" s="19">
        <v>0</v>
      </c>
      <c r="P100" s="43">
        <v>76227</v>
      </c>
      <c r="Q100" s="18" t="s">
        <v>428</v>
      </c>
      <c r="R100" s="41" t="s">
        <v>428</v>
      </c>
      <c r="S100" s="46">
        <v>0</v>
      </c>
      <c r="T100" s="41"/>
      <c r="U100" s="41"/>
      <c r="V100" s="41"/>
      <c r="W100" s="41"/>
      <c r="X100" s="41" t="s">
        <v>240</v>
      </c>
      <c r="Y100" s="45">
        <v>45478</v>
      </c>
      <c r="Z100" s="45">
        <v>45488</v>
      </c>
      <c r="AA100" s="45">
        <v>45492</v>
      </c>
      <c r="AB100" s="45"/>
      <c r="AC100" s="100">
        <f>+IF(OR(X100="Devuelta",AL100&lt;&gt;0),$A$1-AB100,IF(AND(AA100="",Z100=""),"No radicada",IF(AA100&lt;&gt;"",$A$1-AA100,$A$1-Z100)))</f>
        <v>255</v>
      </c>
      <c r="AD100" s="100" t="str">
        <f>+IF(AC100="No radicada","No radicada",IF(AC100&lt;1,"Corriente",IF(AC100&lt;=30,"0-30",IF(AND(AC100&lt;=60,AC100&gt;30),"31-60",IF(AND(AC100&lt;=90,AC100&gt;60),"61-90",IF(AND(AC100&lt;=180,AC100&gt;90),"91-180",IF(AND(AC100&lt;=360,AC100&gt;180),"181-360",IF(AC100&gt;360,"Más de 360"))))))))</f>
        <v>181-360</v>
      </c>
      <c r="AE100" s="46">
        <v>3811320</v>
      </c>
      <c r="AF100" s="46">
        <v>3811320</v>
      </c>
      <c r="AG100" s="46">
        <v>0</v>
      </c>
      <c r="AH100" s="46">
        <v>0</v>
      </c>
      <c r="AI100" s="46">
        <v>0</v>
      </c>
      <c r="AJ100" s="46">
        <v>0</v>
      </c>
      <c r="AK100" s="46">
        <v>0</v>
      </c>
      <c r="AL100" s="46">
        <v>0</v>
      </c>
      <c r="AM100" s="48"/>
      <c r="AN100" s="48"/>
      <c r="AO100" s="48"/>
      <c r="AP100" s="48" t="s">
        <v>251</v>
      </c>
      <c r="AQ100" s="46">
        <v>152453</v>
      </c>
      <c r="AR100" s="46">
        <v>3811320</v>
      </c>
      <c r="AS100" s="46">
        <v>0</v>
      </c>
      <c r="AT100" s="48"/>
      <c r="AU100" s="48"/>
      <c r="AV100" s="48"/>
      <c r="AW100" s="48" t="s">
        <v>237</v>
      </c>
      <c r="AX100" s="48"/>
      <c r="AY100" s="48" t="s">
        <v>238</v>
      </c>
      <c r="AZ100" s="103">
        <v>0</v>
      </c>
      <c r="BA100" s="103">
        <v>0</v>
      </c>
      <c r="BB100" s="103">
        <v>0</v>
      </c>
      <c r="BC100" s="103">
        <v>0</v>
      </c>
      <c r="BD100" s="103">
        <v>0</v>
      </c>
      <c r="BE100" s="103">
        <v>0</v>
      </c>
      <c r="BF100" s="102">
        <v>76227</v>
      </c>
      <c r="BG100" s="103">
        <v>0</v>
      </c>
      <c r="BH100" s="103">
        <v>0</v>
      </c>
      <c r="BI100" s="46">
        <v>3658867</v>
      </c>
      <c r="BJ100" s="41"/>
      <c r="BK100" s="41">
        <v>4800065750</v>
      </c>
      <c r="BL100" s="45">
        <v>45594</v>
      </c>
      <c r="BM100" s="41" t="s">
        <v>420</v>
      </c>
      <c r="BN100" s="46">
        <v>30074866</v>
      </c>
    </row>
    <row r="101" spans="1:66" x14ac:dyDescent="0.2">
      <c r="A101" s="18">
        <v>900169638</v>
      </c>
      <c r="B101" s="18" t="s">
        <v>20</v>
      </c>
      <c r="C101" s="18" t="s">
        <v>14</v>
      </c>
      <c r="D101" s="18">
        <v>131197</v>
      </c>
      <c r="E101" s="18" t="str">
        <f>+CONCATENATE(C101,D101)</f>
        <v>FE131197</v>
      </c>
      <c r="F101" s="18" t="s">
        <v>162</v>
      </c>
      <c r="G101" s="18" t="str">
        <f>+CONCATENATE(A101,"_",E101)</f>
        <v>900169638_FE131197</v>
      </c>
      <c r="H101" s="18">
        <v>20240807</v>
      </c>
      <c r="I101" s="18">
        <v>20241005</v>
      </c>
      <c r="J101" s="18">
        <v>60</v>
      </c>
      <c r="K101" s="19">
        <v>0</v>
      </c>
      <c r="L101" s="19">
        <v>0</v>
      </c>
      <c r="M101" s="19">
        <v>0</v>
      </c>
      <c r="N101" s="19">
        <v>76227</v>
      </c>
      <c r="O101" s="19">
        <v>0</v>
      </c>
      <c r="P101" s="43">
        <v>76227</v>
      </c>
      <c r="Q101" s="18" t="s">
        <v>428</v>
      </c>
      <c r="R101" s="41" t="s">
        <v>428</v>
      </c>
      <c r="S101" s="46">
        <v>0</v>
      </c>
      <c r="T101" s="41"/>
      <c r="U101" s="41"/>
      <c r="V101" s="41"/>
      <c r="W101" s="41"/>
      <c r="X101" s="41" t="s">
        <v>240</v>
      </c>
      <c r="Y101" s="45">
        <v>45511</v>
      </c>
      <c r="Z101" s="45">
        <v>45537</v>
      </c>
      <c r="AA101" s="45">
        <v>45562</v>
      </c>
      <c r="AB101" s="45"/>
      <c r="AC101" s="100">
        <f>+IF(OR(X101="Devuelta",AL101&lt;&gt;0),$A$1-AB101,IF(AND(AA101="",Z101=""),"No radicada",IF(AA101&lt;&gt;"",$A$1-AA101,$A$1-Z101)))</f>
        <v>185</v>
      </c>
      <c r="AD101" s="100" t="str">
        <f>+IF(AC101="No radicada","No radicada",IF(AC101&lt;1,"Corriente",IF(AC101&lt;=30,"0-30",IF(AND(AC101&lt;=60,AC101&gt;30),"31-60",IF(AND(AC101&lt;=90,AC101&gt;60),"61-90",IF(AND(AC101&lt;=180,AC101&gt;90),"91-180",IF(AND(AC101&lt;=360,AC101&gt;180),"181-360",IF(AC101&gt;360,"Más de 360"))))))))</f>
        <v>181-360</v>
      </c>
      <c r="AE101" s="46">
        <v>3811320</v>
      </c>
      <c r="AF101" s="46">
        <v>3811320</v>
      </c>
      <c r="AG101" s="46">
        <v>0</v>
      </c>
      <c r="AH101" s="46">
        <v>0</v>
      </c>
      <c r="AI101" s="46">
        <v>0</v>
      </c>
      <c r="AJ101" s="46">
        <v>0</v>
      </c>
      <c r="AK101" s="46">
        <v>0</v>
      </c>
      <c r="AL101" s="46">
        <v>0</v>
      </c>
      <c r="AM101" s="48"/>
      <c r="AN101" s="48"/>
      <c r="AO101" s="48"/>
      <c r="AP101" s="48" t="s">
        <v>251</v>
      </c>
      <c r="AQ101" s="46">
        <v>152453</v>
      </c>
      <c r="AR101" s="46">
        <v>3811320</v>
      </c>
      <c r="AS101" s="46">
        <v>0</v>
      </c>
      <c r="AT101" s="48"/>
      <c r="AU101" s="48"/>
      <c r="AV101" s="48"/>
      <c r="AW101" s="48" t="s">
        <v>237</v>
      </c>
      <c r="AX101" s="48"/>
      <c r="AY101" s="48" t="s">
        <v>238</v>
      </c>
      <c r="AZ101" s="103">
        <v>0</v>
      </c>
      <c r="BA101" s="103">
        <v>0</v>
      </c>
      <c r="BB101" s="103">
        <v>0</v>
      </c>
      <c r="BC101" s="103">
        <v>0</v>
      </c>
      <c r="BD101" s="103">
        <v>0</v>
      </c>
      <c r="BE101" s="103">
        <v>0</v>
      </c>
      <c r="BF101" s="102">
        <v>76227</v>
      </c>
      <c r="BG101" s="103">
        <v>0</v>
      </c>
      <c r="BH101" s="103">
        <v>0</v>
      </c>
      <c r="BI101" s="46">
        <v>3658867</v>
      </c>
      <c r="BJ101" s="41"/>
      <c r="BK101" s="41">
        <v>4800065750</v>
      </c>
      <c r="BL101" s="45">
        <v>45594</v>
      </c>
      <c r="BM101" s="41" t="s">
        <v>420</v>
      </c>
      <c r="BN101" s="46">
        <v>30074866</v>
      </c>
    </row>
    <row r="102" spans="1:66" x14ac:dyDescent="0.2">
      <c r="A102" s="18">
        <v>900169638</v>
      </c>
      <c r="B102" s="18" t="s">
        <v>20</v>
      </c>
      <c r="C102" s="18" t="s">
        <v>14</v>
      </c>
      <c r="D102" s="18">
        <v>120060</v>
      </c>
      <c r="E102" s="18" t="str">
        <f>+CONCATENATE(C102,D102)</f>
        <v>FE120060</v>
      </c>
      <c r="F102" s="18" t="s">
        <v>121</v>
      </c>
      <c r="G102" s="18" t="str">
        <f>+CONCATENATE(A102,"_",E102)</f>
        <v>900169638_FE120060</v>
      </c>
      <c r="H102" s="18">
        <v>20240307</v>
      </c>
      <c r="I102" s="18">
        <v>20240505</v>
      </c>
      <c r="J102" s="18">
        <v>60</v>
      </c>
      <c r="K102" s="19">
        <v>0</v>
      </c>
      <c r="L102" s="19">
        <v>0</v>
      </c>
      <c r="M102" s="19">
        <v>0</v>
      </c>
      <c r="N102" s="19">
        <v>0</v>
      </c>
      <c r="O102" s="19">
        <v>75813</v>
      </c>
      <c r="P102" s="43">
        <v>75813</v>
      </c>
      <c r="Q102" s="18" t="s">
        <v>428</v>
      </c>
      <c r="R102" s="41" t="s">
        <v>428</v>
      </c>
      <c r="S102" s="46">
        <v>75813</v>
      </c>
      <c r="T102" s="41">
        <v>1913454449</v>
      </c>
      <c r="U102" s="41"/>
      <c r="V102" s="41"/>
      <c r="W102" s="41"/>
      <c r="X102" s="41" t="s">
        <v>240</v>
      </c>
      <c r="Y102" s="45">
        <v>45358</v>
      </c>
      <c r="Z102" s="45">
        <v>45366</v>
      </c>
      <c r="AA102" s="45">
        <v>45670</v>
      </c>
      <c r="AB102" s="45"/>
      <c r="AC102" s="100">
        <f>+IF(OR(X102="Devuelta",AL102&lt;&gt;0),$A$1-AB102,IF(AND(AA102="",Z102=""),"No radicada",IF(AA102&lt;&gt;"",$A$1-AA102,$A$1-Z102)))</f>
        <v>77</v>
      </c>
      <c r="AD102" s="100" t="str">
        <f>+IF(AC102="No radicada","No radicada",IF(AC102&lt;1,"Corriente",IF(AC102&lt;=30,"0-30",IF(AND(AC102&lt;=60,AC102&gt;30),"31-60",IF(AND(AC102&lt;=90,AC102&gt;60),"61-90",IF(AND(AC102&lt;=180,AC102&gt;90),"91-180",IF(AND(AC102&lt;=360,AC102&gt;180),"181-360",IF(AC102&gt;360,"Más de 360"))))))))</f>
        <v>61-90</v>
      </c>
      <c r="AE102" s="46">
        <v>912352</v>
      </c>
      <c r="AF102" s="46">
        <v>77360</v>
      </c>
      <c r="AG102" s="46">
        <v>0</v>
      </c>
      <c r="AH102" s="46">
        <v>4944.08</v>
      </c>
      <c r="AI102" s="46">
        <v>0</v>
      </c>
      <c r="AJ102" s="46">
        <v>0</v>
      </c>
      <c r="AK102" s="46">
        <v>0</v>
      </c>
      <c r="AL102" s="46">
        <v>0</v>
      </c>
      <c r="AM102" s="48"/>
      <c r="AN102" s="48"/>
      <c r="AO102" s="48" t="s">
        <v>261</v>
      </c>
      <c r="AP102" s="48" t="s">
        <v>239</v>
      </c>
      <c r="AQ102" s="46">
        <v>1547</v>
      </c>
      <c r="AR102" s="46">
        <v>77360</v>
      </c>
      <c r="AS102" s="46">
        <v>0</v>
      </c>
      <c r="AT102" s="48"/>
      <c r="AU102" s="48"/>
      <c r="AV102" s="48"/>
      <c r="AW102" s="48" t="s">
        <v>237</v>
      </c>
      <c r="AX102" s="48"/>
      <c r="AY102" s="48" t="s">
        <v>238</v>
      </c>
      <c r="AZ102" s="103">
        <v>0</v>
      </c>
      <c r="BA102" s="103">
        <v>0</v>
      </c>
      <c r="BB102" s="103">
        <v>0</v>
      </c>
      <c r="BC102" s="103">
        <v>0</v>
      </c>
      <c r="BD102" s="103">
        <v>0</v>
      </c>
      <c r="BE102" s="103">
        <v>0</v>
      </c>
      <c r="BF102" s="102">
        <v>75813</v>
      </c>
      <c r="BG102" s="103">
        <v>0</v>
      </c>
      <c r="BH102" s="103">
        <v>0</v>
      </c>
      <c r="BI102" s="46">
        <v>818292</v>
      </c>
      <c r="BJ102" s="41"/>
      <c r="BK102" s="41">
        <v>2201539642</v>
      </c>
      <c r="BL102" s="45">
        <v>45524</v>
      </c>
      <c r="BM102" s="41" t="s">
        <v>417</v>
      </c>
      <c r="BN102" s="46">
        <v>23727062</v>
      </c>
    </row>
    <row r="103" spans="1:66" x14ac:dyDescent="0.2">
      <c r="A103" s="18">
        <v>900169638</v>
      </c>
      <c r="B103" s="18" t="s">
        <v>20</v>
      </c>
      <c r="C103" s="18" t="s">
        <v>14</v>
      </c>
      <c r="D103" s="18">
        <v>124569</v>
      </c>
      <c r="E103" s="18" t="str">
        <f>+CONCATENATE(C103,D103)</f>
        <v>FE124569</v>
      </c>
      <c r="F103" s="18" t="s">
        <v>142</v>
      </c>
      <c r="G103" s="18" t="str">
        <f>+CONCATENATE(A103,"_",E103)</f>
        <v>900169638_FE124569</v>
      </c>
      <c r="H103" s="18">
        <v>20240507</v>
      </c>
      <c r="I103" s="18">
        <v>20240705</v>
      </c>
      <c r="J103" s="18">
        <v>60</v>
      </c>
      <c r="K103" s="19">
        <v>0</v>
      </c>
      <c r="L103" s="19">
        <v>0</v>
      </c>
      <c r="M103" s="19">
        <v>0</v>
      </c>
      <c r="N103" s="19">
        <v>0</v>
      </c>
      <c r="O103" s="19">
        <v>73685</v>
      </c>
      <c r="P103" s="43">
        <v>73685</v>
      </c>
      <c r="Q103" s="18" t="s">
        <v>428</v>
      </c>
      <c r="R103" s="41" t="s">
        <v>428</v>
      </c>
      <c r="S103" s="46">
        <v>0</v>
      </c>
      <c r="T103" s="41"/>
      <c r="U103" s="41"/>
      <c r="V103" s="41"/>
      <c r="W103" s="41"/>
      <c r="X103" s="41" t="s">
        <v>240</v>
      </c>
      <c r="Y103" s="45">
        <v>45419</v>
      </c>
      <c r="Z103" s="45">
        <v>45427</v>
      </c>
      <c r="AA103" s="45">
        <v>45433</v>
      </c>
      <c r="AB103" s="45"/>
      <c r="AC103" s="100">
        <f>+IF(OR(X103="Devuelta",AL103&lt;&gt;0),$A$1-AB103,IF(AND(AA103="",Z103=""),"No radicada",IF(AA103&lt;&gt;"",$A$1-AA103,$A$1-Z103)))</f>
        <v>314</v>
      </c>
      <c r="AD103" s="100" t="str">
        <f>+IF(AC103="No radicada","No radicada",IF(AC103&lt;1,"Corriente",IF(AC103&lt;=30,"0-30",IF(AND(AC103&lt;=60,AC103&gt;30),"31-60",IF(AND(AC103&lt;=90,AC103&gt;60),"61-90",IF(AND(AC103&lt;=180,AC103&gt;90),"91-180",IF(AND(AC103&lt;=360,AC103&gt;180),"181-360",IF(AC103&gt;360,"Más de 360"))))))))</f>
        <v>181-360</v>
      </c>
      <c r="AE103" s="46">
        <v>3684276</v>
      </c>
      <c r="AF103" s="46">
        <v>3684276</v>
      </c>
      <c r="AG103" s="46">
        <v>0</v>
      </c>
      <c r="AH103" s="46">
        <v>0</v>
      </c>
      <c r="AI103" s="46">
        <v>0</v>
      </c>
      <c r="AJ103" s="46">
        <v>0</v>
      </c>
      <c r="AK103" s="46">
        <v>0</v>
      </c>
      <c r="AL103" s="46">
        <v>0</v>
      </c>
      <c r="AM103" s="48"/>
      <c r="AN103" s="48"/>
      <c r="AO103" s="48"/>
      <c r="AP103" s="48" t="s">
        <v>251</v>
      </c>
      <c r="AQ103" s="46">
        <v>147371</v>
      </c>
      <c r="AR103" s="46">
        <v>3684276</v>
      </c>
      <c r="AS103" s="46">
        <v>0</v>
      </c>
      <c r="AT103" s="48"/>
      <c r="AU103" s="48"/>
      <c r="AV103" s="48"/>
      <c r="AW103" s="48" t="s">
        <v>237</v>
      </c>
      <c r="AX103" s="48"/>
      <c r="AY103" s="48" t="s">
        <v>260</v>
      </c>
      <c r="AZ103" s="103">
        <v>0</v>
      </c>
      <c r="BA103" s="103">
        <v>0</v>
      </c>
      <c r="BB103" s="103">
        <v>0</v>
      </c>
      <c r="BC103" s="103">
        <v>0</v>
      </c>
      <c r="BD103" s="103">
        <v>0</v>
      </c>
      <c r="BE103" s="103">
        <v>0</v>
      </c>
      <c r="BF103" s="102">
        <v>73685</v>
      </c>
      <c r="BG103" s="103">
        <v>0</v>
      </c>
      <c r="BH103" s="103">
        <v>0</v>
      </c>
      <c r="BI103" s="46">
        <v>3536905</v>
      </c>
      <c r="BJ103" s="41"/>
      <c r="BK103" s="41">
        <v>2201539642</v>
      </c>
      <c r="BL103" s="45">
        <v>45524</v>
      </c>
      <c r="BM103" s="41" t="s">
        <v>417</v>
      </c>
      <c r="BN103" s="46">
        <v>23727062</v>
      </c>
    </row>
    <row r="104" spans="1:66" x14ac:dyDescent="0.2">
      <c r="A104" s="18">
        <v>900169638</v>
      </c>
      <c r="B104" s="18" t="s">
        <v>20</v>
      </c>
      <c r="C104" s="18" t="s">
        <v>14</v>
      </c>
      <c r="D104" s="18">
        <v>144736</v>
      </c>
      <c r="E104" s="18" t="str">
        <f>+CONCATENATE(C104,D104)</f>
        <v>FE144736</v>
      </c>
      <c r="F104" s="18" t="s">
        <v>212</v>
      </c>
      <c r="G104" s="18" t="str">
        <f>+CONCATENATE(A104,"_",E104)</f>
        <v>900169638_FE144736</v>
      </c>
      <c r="H104" s="18">
        <v>20250131</v>
      </c>
      <c r="I104" s="18">
        <v>20250331</v>
      </c>
      <c r="J104" s="18">
        <v>60</v>
      </c>
      <c r="K104" s="19">
        <v>56240</v>
      </c>
      <c r="L104" s="19">
        <v>0</v>
      </c>
      <c r="M104" s="19">
        <v>0</v>
      </c>
      <c r="N104" s="19">
        <v>0</v>
      </c>
      <c r="O104" s="19">
        <v>0</v>
      </c>
      <c r="P104" s="43">
        <v>56240</v>
      </c>
      <c r="Q104" s="18" t="s">
        <v>427</v>
      </c>
      <c r="R104" s="41" t="s">
        <v>428</v>
      </c>
      <c r="S104" s="46">
        <v>57388</v>
      </c>
      <c r="T104" s="41">
        <v>1222577090</v>
      </c>
      <c r="U104" s="41"/>
      <c r="V104" s="41"/>
      <c r="W104" s="41"/>
      <c r="X104" s="41" t="s">
        <v>240</v>
      </c>
      <c r="Y104" s="45">
        <v>45688</v>
      </c>
      <c r="Z104" s="45">
        <v>45719</v>
      </c>
      <c r="AA104" s="45">
        <v>45742</v>
      </c>
      <c r="AB104" s="45"/>
      <c r="AC104" s="100">
        <f>+IF(OR(X104="Devuelta",AL104&lt;&gt;0),$A$1-AB104,IF(AND(AA104="",Z104=""),"No radicada",IF(AA104&lt;&gt;"",$A$1-AA104,$A$1-Z104)))</f>
        <v>5</v>
      </c>
      <c r="AD104" s="100" t="str">
        <f>+IF(AC104="No radicada","No radicada",IF(AC104&lt;1,"Corriente",IF(AC104&lt;=30,"0-30",IF(AND(AC104&lt;=60,AC104&gt;30),"31-60",IF(AND(AC104&lt;=90,AC104&gt;60),"61-90",IF(AND(AC104&lt;=180,AC104&gt;90),"91-180",IF(AND(AC104&lt;=360,AC104&gt;180),"181-360",IF(AC104&gt;360,"Más de 360"))))))))</f>
        <v>0-30</v>
      </c>
      <c r="AE104" s="46">
        <v>57388</v>
      </c>
      <c r="AF104" s="46">
        <v>57388</v>
      </c>
      <c r="AG104" s="46">
        <v>0</v>
      </c>
      <c r="AH104" s="46">
        <v>0</v>
      </c>
      <c r="AI104" s="46">
        <v>0</v>
      </c>
      <c r="AJ104" s="46">
        <v>0</v>
      </c>
      <c r="AK104" s="46">
        <v>0</v>
      </c>
      <c r="AL104" s="46">
        <v>0</v>
      </c>
      <c r="AM104" s="48"/>
      <c r="AN104" s="48"/>
      <c r="AO104" s="48"/>
      <c r="AP104" s="48" t="s">
        <v>251</v>
      </c>
      <c r="AQ104" s="46">
        <v>0</v>
      </c>
      <c r="AR104" s="46">
        <v>57388</v>
      </c>
      <c r="AS104" s="46">
        <v>0</v>
      </c>
      <c r="AT104" s="48"/>
      <c r="AU104" s="48"/>
      <c r="AV104" s="48"/>
      <c r="AW104" s="48" t="s">
        <v>237</v>
      </c>
      <c r="AX104" s="48"/>
      <c r="AY104" s="48" t="s">
        <v>238</v>
      </c>
      <c r="AZ104" s="103">
        <v>0</v>
      </c>
      <c r="BA104" s="103">
        <v>0</v>
      </c>
      <c r="BB104" s="103">
        <v>0</v>
      </c>
      <c r="BC104" s="103">
        <v>0</v>
      </c>
      <c r="BD104" s="103">
        <v>0</v>
      </c>
      <c r="BE104" s="103">
        <v>0</v>
      </c>
      <c r="BF104" s="102">
        <v>56240</v>
      </c>
      <c r="BG104" s="103">
        <v>0</v>
      </c>
      <c r="BH104" s="103">
        <v>0</v>
      </c>
      <c r="BI104" s="46">
        <v>0</v>
      </c>
      <c r="BJ104" s="41"/>
      <c r="BK104" s="41"/>
      <c r="BL104" s="45"/>
      <c r="BM104" s="41"/>
      <c r="BN104" s="46">
        <v>0</v>
      </c>
    </row>
    <row r="105" spans="1:66" x14ac:dyDescent="0.2">
      <c r="A105" s="18">
        <v>900169638</v>
      </c>
      <c r="B105" s="18" t="s">
        <v>20</v>
      </c>
      <c r="C105" s="18" t="s">
        <v>14</v>
      </c>
      <c r="D105" s="18">
        <v>120059</v>
      </c>
      <c r="E105" s="18" t="str">
        <f>+CONCATENATE(C105,D105)</f>
        <v>FE120059</v>
      </c>
      <c r="F105" s="18" t="s">
        <v>120</v>
      </c>
      <c r="G105" s="18" t="str">
        <f>+CONCATENATE(A105,"_",E105)</f>
        <v>900169638_FE120059</v>
      </c>
      <c r="H105" s="18">
        <v>20240307</v>
      </c>
      <c r="I105" s="18">
        <v>20240505</v>
      </c>
      <c r="J105" s="18">
        <v>60</v>
      </c>
      <c r="K105" s="19">
        <v>0</v>
      </c>
      <c r="L105" s="19">
        <v>0</v>
      </c>
      <c r="M105" s="19">
        <v>0</v>
      </c>
      <c r="N105" s="19">
        <v>0</v>
      </c>
      <c r="O105" s="19">
        <v>51338</v>
      </c>
      <c r="P105" s="43">
        <v>51338</v>
      </c>
      <c r="Q105" s="18" t="s">
        <v>428</v>
      </c>
      <c r="R105" s="41" t="s">
        <v>428</v>
      </c>
      <c r="S105" s="46">
        <v>51338</v>
      </c>
      <c r="T105" s="41">
        <v>1913454448</v>
      </c>
      <c r="U105" s="41"/>
      <c r="V105" s="41"/>
      <c r="W105" s="41"/>
      <c r="X105" s="41" t="s">
        <v>240</v>
      </c>
      <c r="Y105" s="45">
        <v>45358</v>
      </c>
      <c r="Z105" s="45">
        <v>45366</v>
      </c>
      <c r="AA105" s="45">
        <v>45670</v>
      </c>
      <c r="AB105" s="45"/>
      <c r="AC105" s="100">
        <f>+IF(OR(X105="Devuelta",AL105&lt;&gt;0),$A$1-AB105,IF(AND(AA105="",Z105=""),"No radicada",IF(AA105&lt;&gt;"",$A$1-AA105,$A$1-Z105)))</f>
        <v>77</v>
      </c>
      <c r="AD105" s="100" t="str">
        <f>+IF(AC105="No radicada","No radicada",IF(AC105&lt;1,"Corriente",IF(AC105&lt;=30,"0-30",IF(AND(AC105&lt;=60,AC105&gt;30),"31-60",IF(AND(AC105&lt;=90,AC105&gt;60),"61-90",IF(AND(AC105&lt;=180,AC105&gt;90),"91-180",IF(AND(AC105&lt;=360,AC105&gt;180),"181-360",IF(AC105&gt;360,"Más de 360"))))))))</f>
        <v>61-90</v>
      </c>
      <c r="AE105" s="46">
        <v>617800</v>
      </c>
      <c r="AF105" s="46">
        <v>52386</v>
      </c>
      <c r="AG105" s="46">
        <v>0</v>
      </c>
      <c r="AH105" s="46">
        <v>0</v>
      </c>
      <c r="AI105" s="46">
        <v>0</v>
      </c>
      <c r="AJ105" s="46">
        <v>0</v>
      </c>
      <c r="AK105" s="46">
        <v>0</v>
      </c>
      <c r="AL105" s="46">
        <v>0</v>
      </c>
      <c r="AM105" s="48"/>
      <c r="AN105" s="48"/>
      <c r="AO105" s="48" t="s">
        <v>244</v>
      </c>
      <c r="AP105" s="48" t="s">
        <v>239</v>
      </c>
      <c r="AQ105" s="46">
        <v>1048</v>
      </c>
      <c r="AR105" s="46">
        <v>52386</v>
      </c>
      <c r="AS105" s="46">
        <v>0</v>
      </c>
      <c r="AT105" s="48"/>
      <c r="AU105" s="48"/>
      <c r="AV105" s="48"/>
      <c r="AW105" s="48" t="s">
        <v>237</v>
      </c>
      <c r="AX105" s="48"/>
      <c r="AY105" s="48" t="s">
        <v>238</v>
      </c>
      <c r="AZ105" s="103">
        <v>0</v>
      </c>
      <c r="BA105" s="103">
        <v>0</v>
      </c>
      <c r="BB105" s="103">
        <v>0</v>
      </c>
      <c r="BC105" s="103">
        <v>0</v>
      </c>
      <c r="BD105" s="103">
        <v>0</v>
      </c>
      <c r="BE105" s="103">
        <v>0</v>
      </c>
      <c r="BF105" s="102">
        <v>51338</v>
      </c>
      <c r="BG105" s="103">
        <v>0</v>
      </c>
      <c r="BH105" s="103">
        <v>0</v>
      </c>
      <c r="BI105" s="46">
        <v>554106</v>
      </c>
      <c r="BJ105" s="41"/>
      <c r="BK105" s="41">
        <v>2201539642</v>
      </c>
      <c r="BL105" s="45">
        <v>45524</v>
      </c>
      <c r="BM105" s="41" t="s">
        <v>417</v>
      </c>
      <c r="BN105" s="46">
        <v>23727062</v>
      </c>
    </row>
    <row r="106" spans="1:66" x14ac:dyDescent="0.2">
      <c r="A106" s="18">
        <v>900169638</v>
      </c>
      <c r="B106" s="18" t="s">
        <v>20</v>
      </c>
      <c r="C106" s="18" t="s">
        <v>14</v>
      </c>
      <c r="D106" s="18">
        <v>142739</v>
      </c>
      <c r="E106" s="18" t="str">
        <f>+CONCATENATE(C106,D106)</f>
        <v>FE142739</v>
      </c>
      <c r="F106" s="18" t="s">
        <v>204</v>
      </c>
      <c r="G106" s="18" t="str">
        <f>+CONCATENATE(A106,"_",E106)</f>
        <v>900169638_FE142739</v>
      </c>
      <c r="H106" s="18">
        <v>20250108</v>
      </c>
      <c r="I106" s="18">
        <v>20250308</v>
      </c>
      <c r="J106" s="18">
        <v>60</v>
      </c>
      <c r="K106" s="19">
        <v>50766</v>
      </c>
      <c r="L106" s="19">
        <v>0</v>
      </c>
      <c r="M106" s="19">
        <v>0</v>
      </c>
      <c r="N106" s="19">
        <v>0</v>
      </c>
      <c r="O106" s="19">
        <v>0</v>
      </c>
      <c r="P106" s="43">
        <v>50766</v>
      </c>
      <c r="Q106" s="18" t="s">
        <v>428</v>
      </c>
      <c r="R106" s="41" t="s">
        <v>428</v>
      </c>
      <c r="S106" s="46">
        <v>51802</v>
      </c>
      <c r="T106" s="41">
        <v>1222573092</v>
      </c>
      <c r="U106" s="41"/>
      <c r="V106" s="41"/>
      <c r="W106" s="41"/>
      <c r="X106" s="41" t="s">
        <v>240</v>
      </c>
      <c r="Y106" s="45">
        <v>45665</v>
      </c>
      <c r="Z106" s="45">
        <v>45672</v>
      </c>
      <c r="AA106" s="45">
        <v>45679</v>
      </c>
      <c r="AB106" s="45"/>
      <c r="AC106" s="100">
        <f>+IF(OR(X106="Devuelta",AL106&lt;&gt;0),$A$1-AB106,IF(AND(AA106="",Z106=""),"No radicada",IF(AA106&lt;&gt;"",$A$1-AA106,$A$1-Z106)))</f>
        <v>68</v>
      </c>
      <c r="AD106" s="100" t="str">
        <f>+IF(AC106="No radicada","No radicada",IF(AC106&lt;1,"Corriente",IF(AC106&lt;=30,"0-30",IF(AND(AC106&lt;=60,AC106&gt;30),"31-60",IF(AND(AC106&lt;=90,AC106&gt;60),"61-90",IF(AND(AC106&lt;=180,AC106&gt;90),"91-180",IF(AND(AC106&lt;=360,AC106&gt;180),"181-360",IF(AC106&gt;360,"Más de 360"))))))))</f>
        <v>61-90</v>
      </c>
      <c r="AE106" s="46">
        <v>51802</v>
      </c>
      <c r="AF106" s="46">
        <v>51802</v>
      </c>
      <c r="AG106" s="46">
        <v>0</v>
      </c>
      <c r="AH106" s="46">
        <v>0</v>
      </c>
      <c r="AI106" s="46">
        <v>0</v>
      </c>
      <c r="AJ106" s="46">
        <v>0</v>
      </c>
      <c r="AK106" s="46">
        <v>0</v>
      </c>
      <c r="AL106" s="46">
        <v>0</v>
      </c>
      <c r="AM106" s="48"/>
      <c r="AN106" s="48"/>
      <c r="AO106" s="48"/>
      <c r="AP106" s="48" t="s">
        <v>251</v>
      </c>
      <c r="AQ106" s="46">
        <v>0</v>
      </c>
      <c r="AR106" s="46">
        <v>51802</v>
      </c>
      <c r="AS106" s="46">
        <v>0</v>
      </c>
      <c r="AT106" s="48"/>
      <c r="AU106" s="48"/>
      <c r="AV106" s="48"/>
      <c r="AW106" s="48" t="s">
        <v>237</v>
      </c>
      <c r="AX106" s="48"/>
      <c r="AY106" s="48" t="s">
        <v>238</v>
      </c>
      <c r="AZ106" s="103">
        <v>0</v>
      </c>
      <c r="BA106" s="103">
        <v>0</v>
      </c>
      <c r="BB106" s="103">
        <v>0</v>
      </c>
      <c r="BC106" s="103">
        <v>0</v>
      </c>
      <c r="BD106" s="103">
        <v>0</v>
      </c>
      <c r="BE106" s="103">
        <v>0</v>
      </c>
      <c r="BF106" s="102">
        <v>50766</v>
      </c>
      <c r="BG106" s="103">
        <v>0</v>
      </c>
      <c r="BH106" s="103">
        <v>0</v>
      </c>
      <c r="BI106" s="46">
        <v>0</v>
      </c>
      <c r="BJ106" s="41"/>
      <c r="BK106" s="41"/>
      <c r="BL106" s="45"/>
      <c r="BM106" s="41"/>
      <c r="BN106" s="46">
        <v>0</v>
      </c>
    </row>
    <row r="107" spans="1:66" x14ac:dyDescent="0.2">
      <c r="A107" s="18">
        <v>900169638</v>
      </c>
      <c r="B107" s="18" t="s">
        <v>20</v>
      </c>
      <c r="C107" s="18" t="s">
        <v>14</v>
      </c>
      <c r="D107" s="18">
        <v>137436</v>
      </c>
      <c r="E107" s="18" t="str">
        <f>+CONCATENATE(C107,D107)</f>
        <v>FE137436</v>
      </c>
      <c r="F107" s="18" t="s">
        <v>173</v>
      </c>
      <c r="G107" s="18" t="str">
        <f>+CONCATENATE(A107,"_",E107)</f>
        <v>900169638_FE137436</v>
      </c>
      <c r="H107" s="18">
        <v>20241029</v>
      </c>
      <c r="I107" s="18">
        <v>20241227</v>
      </c>
      <c r="J107" s="18">
        <v>60</v>
      </c>
      <c r="K107" s="19">
        <v>0</v>
      </c>
      <c r="L107" s="19">
        <v>0</v>
      </c>
      <c r="M107" s="19">
        <v>46036</v>
      </c>
      <c r="N107" s="19">
        <v>0</v>
      </c>
      <c r="O107" s="19">
        <v>0</v>
      </c>
      <c r="P107" s="43">
        <v>46036</v>
      </c>
      <c r="Q107" s="18" t="s">
        <v>428</v>
      </c>
      <c r="R107" s="41" t="s">
        <v>428</v>
      </c>
      <c r="S107" s="46">
        <v>46976</v>
      </c>
      <c r="T107" s="41">
        <v>1222572701</v>
      </c>
      <c r="U107" s="41"/>
      <c r="V107" s="41"/>
      <c r="W107" s="41"/>
      <c r="X107" s="41" t="s">
        <v>240</v>
      </c>
      <c r="Y107" s="45">
        <v>45594</v>
      </c>
      <c r="Z107" s="45">
        <v>45628</v>
      </c>
      <c r="AA107" s="45">
        <v>45642</v>
      </c>
      <c r="AB107" s="45"/>
      <c r="AC107" s="100">
        <f>+IF(OR(X107="Devuelta",AL107&lt;&gt;0),$A$1-AB107,IF(AND(AA107="",Z107=""),"No radicada",IF(AA107&lt;&gt;"",$A$1-AA107,$A$1-Z107)))</f>
        <v>105</v>
      </c>
      <c r="AD107" s="100" t="str">
        <f>+IF(AC107="No radicada","No radicada",IF(AC107&lt;1,"Corriente",IF(AC107&lt;=30,"0-30",IF(AND(AC107&lt;=60,AC107&gt;30),"31-60",IF(AND(AC107&lt;=90,AC107&gt;60),"61-90",IF(AND(AC107&lt;=180,AC107&gt;90),"91-180",IF(AND(AC107&lt;=360,AC107&gt;180),"181-360",IF(AC107&gt;360,"Más de 360"))))))))</f>
        <v>91-180</v>
      </c>
      <c r="AE107" s="46">
        <v>46976</v>
      </c>
      <c r="AF107" s="46">
        <v>46976</v>
      </c>
      <c r="AG107" s="46">
        <v>0</v>
      </c>
      <c r="AH107" s="46">
        <v>0</v>
      </c>
      <c r="AI107" s="46">
        <v>0</v>
      </c>
      <c r="AJ107" s="46">
        <v>0</v>
      </c>
      <c r="AK107" s="46">
        <v>0</v>
      </c>
      <c r="AL107" s="46">
        <v>0</v>
      </c>
      <c r="AM107" s="48"/>
      <c r="AN107" s="48"/>
      <c r="AO107" s="48"/>
      <c r="AP107" s="48" t="s">
        <v>251</v>
      </c>
      <c r="AQ107" s="46">
        <v>0</v>
      </c>
      <c r="AR107" s="46">
        <v>46976</v>
      </c>
      <c r="AS107" s="46">
        <v>0</v>
      </c>
      <c r="AT107" s="48"/>
      <c r="AU107" s="48"/>
      <c r="AV107" s="48"/>
      <c r="AW107" s="48" t="s">
        <v>237</v>
      </c>
      <c r="AX107" s="48"/>
      <c r="AY107" s="48" t="s">
        <v>238</v>
      </c>
      <c r="AZ107" s="103">
        <v>0</v>
      </c>
      <c r="BA107" s="103">
        <v>0</v>
      </c>
      <c r="BB107" s="103">
        <v>0</v>
      </c>
      <c r="BC107" s="103">
        <v>0</v>
      </c>
      <c r="BD107" s="103">
        <v>0</v>
      </c>
      <c r="BE107" s="103">
        <v>0</v>
      </c>
      <c r="BF107" s="102">
        <v>46036</v>
      </c>
      <c r="BG107" s="103">
        <v>0</v>
      </c>
      <c r="BH107" s="103">
        <v>0</v>
      </c>
      <c r="BI107" s="46">
        <v>0</v>
      </c>
      <c r="BJ107" s="41"/>
      <c r="BK107" s="41"/>
      <c r="BL107" s="45"/>
      <c r="BM107" s="41"/>
      <c r="BN107" s="46">
        <v>0</v>
      </c>
    </row>
    <row r="108" spans="1:66" x14ac:dyDescent="0.2">
      <c r="A108" s="18">
        <v>900169638</v>
      </c>
      <c r="B108" s="18" t="s">
        <v>20</v>
      </c>
      <c r="C108" s="18" t="s">
        <v>14</v>
      </c>
      <c r="D108" s="18">
        <v>139967</v>
      </c>
      <c r="E108" s="18" t="str">
        <f>+CONCATENATE(C108,D108)</f>
        <v>FE139967</v>
      </c>
      <c r="F108" s="18" t="s">
        <v>185</v>
      </c>
      <c r="G108" s="18" t="str">
        <f>+CONCATENATE(A108,"_",E108)</f>
        <v>900169638_FE139967</v>
      </c>
      <c r="H108" s="18">
        <v>20241205</v>
      </c>
      <c r="I108" s="18">
        <v>20250202</v>
      </c>
      <c r="J108" s="18">
        <v>60</v>
      </c>
      <c r="K108" s="19">
        <v>0</v>
      </c>
      <c r="L108" s="19">
        <v>46036</v>
      </c>
      <c r="M108" s="19">
        <v>0</v>
      </c>
      <c r="N108" s="19">
        <v>0</v>
      </c>
      <c r="O108" s="19">
        <v>0</v>
      </c>
      <c r="P108" s="43">
        <v>46036</v>
      </c>
      <c r="Q108" s="18" t="s">
        <v>428</v>
      </c>
      <c r="R108" s="41" t="s">
        <v>428</v>
      </c>
      <c r="S108" s="46">
        <v>46976</v>
      </c>
      <c r="T108" s="41">
        <v>1222572697</v>
      </c>
      <c r="U108" s="41"/>
      <c r="V108" s="41"/>
      <c r="W108" s="41"/>
      <c r="X108" s="41" t="s">
        <v>240</v>
      </c>
      <c r="Y108" s="45">
        <v>45631</v>
      </c>
      <c r="Z108" s="45">
        <v>45638</v>
      </c>
      <c r="AA108" s="45">
        <v>45642</v>
      </c>
      <c r="AB108" s="45"/>
      <c r="AC108" s="100">
        <f>+IF(OR(X108="Devuelta",AL108&lt;&gt;0),$A$1-AB108,IF(AND(AA108="",Z108=""),"No radicada",IF(AA108&lt;&gt;"",$A$1-AA108,$A$1-Z108)))</f>
        <v>105</v>
      </c>
      <c r="AD108" s="100" t="str">
        <f>+IF(AC108="No radicada","No radicada",IF(AC108&lt;1,"Corriente",IF(AC108&lt;=30,"0-30",IF(AND(AC108&lt;=60,AC108&gt;30),"31-60",IF(AND(AC108&lt;=90,AC108&gt;60),"61-90",IF(AND(AC108&lt;=180,AC108&gt;90),"91-180",IF(AND(AC108&lt;=360,AC108&gt;180),"181-360",IF(AC108&gt;360,"Más de 360"))))))))</f>
        <v>91-180</v>
      </c>
      <c r="AE108" s="46">
        <v>46976</v>
      </c>
      <c r="AF108" s="46">
        <v>46976</v>
      </c>
      <c r="AG108" s="46">
        <v>0</v>
      </c>
      <c r="AH108" s="46">
        <v>0</v>
      </c>
      <c r="AI108" s="46">
        <v>0</v>
      </c>
      <c r="AJ108" s="46">
        <v>0</v>
      </c>
      <c r="AK108" s="46">
        <v>0</v>
      </c>
      <c r="AL108" s="46">
        <v>0</v>
      </c>
      <c r="AM108" s="48"/>
      <c r="AN108" s="48"/>
      <c r="AO108" s="48"/>
      <c r="AP108" s="48" t="s">
        <v>251</v>
      </c>
      <c r="AQ108" s="46">
        <v>0</v>
      </c>
      <c r="AR108" s="46">
        <v>46976</v>
      </c>
      <c r="AS108" s="46">
        <v>0</v>
      </c>
      <c r="AT108" s="48"/>
      <c r="AU108" s="48"/>
      <c r="AV108" s="48"/>
      <c r="AW108" s="48" t="s">
        <v>237</v>
      </c>
      <c r="AX108" s="48"/>
      <c r="AY108" s="48" t="s">
        <v>238</v>
      </c>
      <c r="AZ108" s="103">
        <v>0</v>
      </c>
      <c r="BA108" s="103">
        <v>0</v>
      </c>
      <c r="BB108" s="103">
        <v>0</v>
      </c>
      <c r="BC108" s="103">
        <v>0</v>
      </c>
      <c r="BD108" s="103">
        <v>0</v>
      </c>
      <c r="BE108" s="103">
        <v>0</v>
      </c>
      <c r="BF108" s="102">
        <v>46036</v>
      </c>
      <c r="BG108" s="103">
        <v>0</v>
      </c>
      <c r="BH108" s="103">
        <v>0</v>
      </c>
      <c r="BI108" s="46">
        <v>0</v>
      </c>
      <c r="BJ108" s="41"/>
      <c r="BK108" s="41"/>
      <c r="BL108" s="45"/>
      <c r="BM108" s="41"/>
      <c r="BN108" s="46">
        <v>0</v>
      </c>
    </row>
    <row r="109" spans="1:66" x14ac:dyDescent="0.2">
      <c r="A109" s="18">
        <v>900169638</v>
      </c>
      <c r="B109" s="18" t="s">
        <v>20</v>
      </c>
      <c r="C109" s="18" t="s">
        <v>14</v>
      </c>
      <c r="D109" s="18">
        <v>120426</v>
      </c>
      <c r="E109" s="18" t="str">
        <f>+CONCATENATE(C109,D109)</f>
        <v>FE120426</v>
      </c>
      <c r="F109" s="18" t="s">
        <v>129</v>
      </c>
      <c r="G109" s="18" t="str">
        <f>+CONCATENATE(A109,"_",E109)</f>
        <v>900169638_FE120426</v>
      </c>
      <c r="H109" s="18">
        <v>20240308</v>
      </c>
      <c r="I109" s="18">
        <v>20240506</v>
      </c>
      <c r="J109" s="18">
        <v>60</v>
      </c>
      <c r="K109" s="19">
        <v>0</v>
      </c>
      <c r="L109" s="19">
        <v>0</v>
      </c>
      <c r="M109" s="19">
        <v>0</v>
      </c>
      <c r="N109" s="19">
        <v>0</v>
      </c>
      <c r="O109" s="19">
        <v>44943</v>
      </c>
      <c r="P109" s="43">
        <v>44943</v>
      </c>
      <c r="Q109" s="18" t="s">
        <v>428</v>
      </c>
      <c r="R109" s="41" t="s">
        <v>428</v>
      </c>
      <c r="S109" s="46">
        <v>44943</v>
      </c>
      <c r="T109" s="41">
        <v>1913454440</v>
      </c>
      <c r="U109" s="41"/>
      <c r="V109" s="41"/>
      <c r="W109" s="41"/>
      <c r="X109" s="41" t="s">
        <v>240</v>
      </c>
      <c r="Y109" s="45">
        <v>45359</v>
      </c>
      <c r="Z109" s="45">
        <v>45366</v>
      </c>
      <c r="AA109" s="45">
        <v>45665</v>
      </c>
      <c r="AB109" s="45"/>
      <c r="AC109" s="100">
        <f>+IF(OR(X109="Devuelta",AL109&lt;&gt;0),$A$1-AB109,IF(AND(AA109="",Z109=""),"No radicada",IF(AA109&lt;&gt;"",$A$1-AA109,$A$1-Z109)))</f>
        <v>82</v>
      </c>
      <c r="AD109" s="100" t="str">
        <f>+IF(AC109="No radicada","No radicada",IF(AC109&lt;1,"Corriente",IF(AC109&lt;=30,"0-30",IF(AND(AC109&lt;=60,AC109&gt;30),"31-60",IF(AND(AC109&lt;=90,AC109&gt;60),"61-90",IF(AND(AC109&lt;=180,AC109&gt;90),"91-180",IF(AND(AC109&lt;=360,AC109&gt;180),"181-360",IF(AC109&gt;360,"Más de 360"))))))))</f>
        <v>61-90</v>
      </c>
      <c r="AE109" s="46">
        <v>540860</v>
      </c>
      <c r="AF109" s="46">
        <v>45860</v>
      </c>
      <c r="AG109" s="46">
        <v>0</v>
      </c>
      <c r="AH109" s="46">
        <v>0</v>
      </c>
      <c r="AI109" s="46">
        <v>0</v>
      </c>
      <c r="AJ109" s="46">
        <v>0</v>
      </c>
      <c r="AK109" s="46">
        <v>0</v>
      </c>
      <c r="AL109" s="46">
        <v>0</v>
      </c>
      <c r="AM109" s="48"/>
      <c r="AN109" s="48"/>
      <c r="AO109" s="48" t="s">
        <v>323</v>
      </c>
      <c r="AP109" s="48" t="s">
        <v>239</v>
      </c>
      <c r="AQ109" s="46">
        <v>917</v>
      </c>
      <c r="AR109" s="46">
        <v>45860</v>
      </c>
      <c r="AS109" s="46">
        <v>0</v>
      </c>
      <c r="AT109" s="48"/>
      <c r="AU109" s="48"/>
      <c r="AV109" s="48"/>
      <c r="AW109" s="48" t="s">
        <v>237</v>
      </c>
      <c r="AX109" s="48"/>
      <c r="AY109" s="48" t="s">
        <v>238</v>
      </c>
      <c r="AZ109" s="103">
        <v>0</v>
      </c>
      <c r="BA109" s="103">
        <v>0</v>
      </c>
      <c r="BB109" s="103">
        <v>0</v>
      </c>
      <c r="BC109" s="103">
        <v>0</v>
      </c>
      <c r="BD109" s="103">
        <v>0</v>
      </c>
      <c r="BE109" s="103">
        <v>0</v>
      </c>
      <c r="BF109" s="102">
        <v>44943</v>
      </c>
      <c r="BG109" s="103">
        <v>0</v>
      </c>
      <c r="BH109" s="103">
        <v>0</v>
      </c>
      <c r="BI109" s="46">
        <v>485100</v>
      </c>
      <c r="BJ109" s="41"/>
      <c r="BK109" s="41">
        <v>2201539642</v>
      </c>
      <c r="BL109" s="45">
        <v>45524</v>
      </c>
      <c r="BM109" s="41" t="s">
        <v>417</v>
      </c>
      <c r="BN109" s="46">
        <v>23727062</v>
      </c>
    </row>
    <row r="110" spans="1:66" x14ac:dyDescent="0.2">
      <c r="A110" s="18">
        <v>900169638</v>
      </c>
      <c r="B110" s="18" t="s">
        <v>20</v>
      </c>
      <c r="C110" s="18" t="s">
        <v>14</v>
      </c>
      <c r="D110" s="18">
        <v>88330</v>
      </c>
      <c r="E110" s="18" t="str">
        <f>+CONCATENATE(C110,D110)</f>
        <v>FE88330</v>
      </c>
      <c r="F110" s="18" t="s">
        <v>74</v>
      </c>
      <c r="G110" s="18" t="str">
        <f>+CONCATENATE(A110,"_",E110)</f>
        <v>900169638_FE88330</v>
      </c>
      <c r="H110" s="18">
        <v>20230430</v>
      </c>
      <c r="I110" s="18">
        <v>20230628</v>
      </c>
      <c r="J110" s="18">
        <v>60</v>
      </c>
      <c r="K110" s="19">
        <v>0</v>
      </c>
      <c r="L110" s="19">
        <v>0</v>
      </c>
      <c r="M110" s="19">
        <v>0</v>
      </c>
      <c r="N110" s="19">
        <v>0</v>
      </c>
      <c r="O110" s="19">
        <v>38653</v>
      </c>
      <c r="P110" s="43">
        <v>38653</v>
      </c>
      <c r="Q110" s="18" t="s">
        <v>428</v>
      </c>
      <c r="R110" s="41" t="s">
        <v>428</v>
      </c>
      <c r="S110" s="46">
        <v>0</v>
      </c>
      <c r="T110" s="41"/>
      <c r="U110" s="41"/>
      <c r="V110" s="41"/>
      <c r="W110" s="41"/>
      <c r="X110" s="41" t="s">
        <v>240</v>
      </c>
      <c r="Y110" s="45">
        <v>45046</v>
      </c>
      <c r="Z110" s="45">
        <v>45068</v>
      </c>
      <c r="AA110" s="45">
        <v>45068</v>
      </c>
      <c r="AB110" s="45"/>
      <c r="AC110" s="100">
        <f>+IF(OR(X110="Devuelta",AL110&lt;&gt;0),$A$1-AB110,IF(AND(AA110="",Z110=""),"No radicada",IF(AA110&lt;&gt;"",$A$1-AA110,$A$1-Z110)))</f>
        <v>679</v>
      </c>
      <c r="AD110" s="100" t="str">
        <f>+IF(AC110="No radicada","No radicada",IF(AC110&lt;1,"Corriente",IF(AC110&lt;=30,"0-30",IF(AND(AC110&lt;=60,AC110&gt;30),"31-60",IF(AND(AC110&lt;=90,AC110&gt;60),"61-90",IF(AND(AC110&lt;=180,AC110&gt;90),"91-180",IF(AND(AC110&lt;=360,AC110&gt;180),"181-360",IF(AC110&gt;360,"Más de 360"))))))))</f>
        <v>Más de 360</v>
      </c>
      <c r="AE110" s="46">
        <v>1955040</v>
      </c>
      <c r="AF110" s="46">
        <v>1955040</v>
      </c>
      <c r="AG110" s="46">
        <v>0</v>
      </c>
      <c r="AH110" s="46">
        <v>0</v>
      </c>
      <c r="AI110" s="46">
        <v>0</v>
      </c>
      <c r="AJ110" s="46">
        <v>0</v>
      </c>
      <c r="AK110" s="46">
        <v>0</v>
      </c>
      <c r="AL110" s="46">
        <v>0</v>
      </c>
      <c r="AM110" s="48"/>
      <c r="AN110" s="48"/>
      <c r="AO110" s="48"/>
      <c r="AP110" s="48"/>
      <c r="AQ110" s="46">
        <v>0</v>
      </c>
      <c r="AR110" s="46">
        <v>1955040</v>
      </c>
      <c r="AS110" s="46">
        <v>0</v>
      </c>
      <c r="AT110" s="48"/>
      <c r="AU110" s="48"/>
      <c r="AV110" s="48"/>
      <c r="AW110" s="48"/>
      <c r="AX110" s="48"/>
      <c r="AY110" s="48" t="s">
        <v>297</v>
      </c>
      <c r="AZ110" s="103">
        <v>0</v>
      </c>
      <c r="BA110" s="103">
        <v>0</v>
      </c>
      <c r="BB110" s="103">
        <v>0</v>
      </c>
      <c r="BC110" s="103">
        <v>0</v>
      </c>
      <c r="BD110" s="103">
        <v>0</v>
      </c>
      <c r="BE110" s="103">
        <v>0</v>
      </c>
      <c r="BF110" s="102">
        <v>38653</v>
      </c>
      <c r="BG110" s="103">
        <v>0</v>
      </c>
      <c r="BH110" s="103">
        <v>0</v>
      </c>
      <c r="BI110" s="46">
        <v>1915939</v>
      </c>
      <c r="BJ110" s="41"/>
      <c r="BK110" s="41">
        <v>2201429409</v>
      </c>
      <c r="BL110" s="45">
        <v>45169</v>
      </c>
      <c r="BM110" s="41" t="s">
        <v>417</v>
      </c>
      <c r="BN110" s="46">
        <v>32605294</v>
      </c>
    </row>
    <row r="111" spans="1:66" x14ac:dyDescent="0.2">
      <c r="A111" s="18">
        <v>900169638</v>
      </c>
      <c r="B111" s="18" t="s">
        <v>20</v>
      </c>
      <c r="C111" s="18" t="s">
        <v>14</v>
      </c>
      <c r="D111" s="18">
        <v>137439</v>
      </c>
      <c r="E111" s="18" t="str">
        <f>+CONCATENATE(C111,D111)</f>
        <v>FE137439</v>
      </c>
      <c r="F111" s="18" t="s">
        <v>174</v>
      </c>
      <c r="G111" s="18" t="str">
        <f>+CONCATENATE(A111,"_",E111)</f>
        <v>900169638_FE137439</v>
      </c>
      <c r="H111" s="18">
        <v>20241029</v>
      </c>
      <c r="I111" s="18">
        <v>20241227</v>
      </c>
      <c r="J111" s="18">
        <v>60</v>
      </c>
      <c r="K111" s="19">
        <v>0</v>
      </c>
      <c r="L111" s="19">
        <v>0</v>
      </c>
      <c r="M111" s="19">
        <v>29365</v>
      </c>
      <c r="N111" s="19">
        <v>0</v>
      </c>
      <c r="O111" s="19">
        <v>0</v>
      </c>
      <c r="P111" s="43">
        <v>29365</v>
      </c>
      <c r="Q111" s="18" t="s">
        <v>428</v>
      </c>
      <c r="R111" s="41" t="s">
        <v>428</v>
      </c>
      <c r="S111" s="46">
        <v>29964</v>
      </c>
      <c r="T111" s="41">
        <v>1222572700</v>
      </c>
      <c r="U111" s="41"/>
      <c r="V111" s="41"/>
      <c r="W111" s="41"/>
      <c r="X111" s="41" t="s">
        <v>240</v>
      </c>
      <c r="Y111" s="45">
        <v>45594</v>
      </c>
      <c r="Z111" s="45">
        <v>45628</v>
      </c>
      <c r="AA111" s="45">
        <v>45642</v>
      </c>
      <c r="AB111" s="45"/>
      <c r="AC111" s="100">
        <f>+IF(OR(X111="Devuelta",AL111&lt;&gt;0),$A$1-AB111,IF(AND(AA111="",Z111=""),"No radicada",IF(AA111&lt;&gt;"",$A$1-AA111,$A$1-Z111)))</f>
        <v>105</v>
      </c>
      <c r="AD111" s="100" t="str">
        <f>+IF(AC111="No radicada","No radicada",IF(AC111&lt;1,"Corriente",IF(AC111&lt;=30,"0-30",IF(AND(AC111&lt;=60,AC111&gt;30),"31-60",IF(AND(AC111&lt;=90,AC111&gt;60),"61-90",IF(AND(AC111&lt;=180,AC111&gt;90),"91-180",IF(AND(AC111&lt;=360,AC111&gt;180),"181-360",IF(AC111&gt;360,"Más de 360"))))))))</f>
        <v>91-180</v>
      </c>
      <c r="AE111" s="46">
        <v>29964</v>
      </c>
      <c r="AF111" s="46">
        <v>29964</v>
      </c>
      <c r="AG111" s="46">
        <v>0</v>
      </c>
      <c r="AH111" s="46">
        <v>0</v>
      </c>
      <c r="AI111" s="46">
        <v>0</v>
      </c>
      <c r="AJ111" s="46">
        <v>0</v>
      </c>
      <c r="AK111" s="46">
        <v>0</v>
      </c>
      <c r="AL111" s="46">
        <v>0</v>
      </c>
      <c r="AM111" s="48"/>
      <c r="AN111" s="48"/>
      <c r="AO111" s="48"/>
      <c r="AP111" s="48" t="s">
        <v>251</v>
      </c>
      <c r="AQ111" s="46">
        <v>0</v>
      </c>
      <c r="AR111" s="46">
        <v>29964</v>
      </c>
      <c r="AS111" s="46">
        <v>0</v>
      </c>
      <c r="AT111" s="48"/>
      <c r="AU111" s="48"/>
      <c r="AV111" s="48"/>
      <c r="AW111" s="48" t="s">
        <v>237</v>
      </c>
      <c r="AX111" s="48"/>
      <c r="AY111" s="48" t="s">
        <v>238</v>
      </c>
      <c r="AZ111" s="103">
        <v>0</v>
      </c>
      <c r="BA111" s="103">
        <v>0</v>
      </c>
      <c r="BB111" s="103">
        <v>0</v>
      </c>
      <c r="BC111" s="103">
        <v>0</v>
      </c>
      <c r="BD111" s="103">
        <v>0</v>
      </c>
      <c r="BE111" s="103">
        <v>0</v>
      </c>
      <c r="BF111" s="102">
        <v>29365</v>
      </c>
      <c r="BG111" s="103">
        <v>0</v>
      </c>
      <c r="BH111" s="103">
        <v>0</v>
      </c>
      <c r="BI111" s="46">
        <v>0</v>
      </c>
      <c r="BJ111" s="41"/>
      <c r="BK111" s="41"/>
      <c r="BL111" s="45"/>
      <c r="BM111" s="41"/>
      <c r="BN111" s="46">
        <v>0</v>
      </c>
    </row>
    <row r="112" spans="1:66" x14ac:dyDescent="0.2">
      <c r="A112" s="18">
        <v>900169638</v>
      </c>
      <c r="B112" s="18" t="s">
        <v>20</v>
      </c>
      <c r="C112" s="18" t="s">
        <v>14</v>
      </c>
      <c r="D112" s="18">
        <v>121121</v>
      </c>
      <c r="E112" s="18" t="str">
        <f>+CONCATENATE(C112,D112)</f>
        <v>FE121121</v>
      </c>
      <c r="F112" s="18" t="s">
        <v>132</v>
      </c>
      <c r="G112" s="18" t="str">
        <f>+CONCATENATE(A112,"_",E112)</f>
        <v>900169638_FE121121</v>
      </c>
      <c r="H112" s="18">
        <v>20240311</v>
      </c>
      <c r="I112" s="18">
        <v>20240509</v>
      </c>
      <c r="J112" s="18">
        <v>60</v>
      </c>
      <c r="K112" s="19">
        <v>0</v>
      </c>
      <c r="L112" s="19">
        <v>0</v>
      </c>
      <c r="M112" s="19">
        <v>0</v>
      </c>
      <c r="N112" s="19">
        <v>0</v>
      </c>
      <c r="O112" s="19">
        <v>29213</v>
      </c>
      <c r="P112" s="43">
        <v>29213</v>
      </c>
      <c r="Q112" s="18" t="s">
        <v>428</v>
      </c>
      <c r="R112" s="41" t="s">
        <v>428</v>
      </c>
      <c r="S112" s="46">
        <v>29213</v>
      </c>
      <c r="T112" s="41">
        <v>1913454439</v>
      </c>
      <c r="U112" s="41"/>
      <c r="V112" s="41"/>
      <c r="W112" s="41"/>
      <c r="X112" s="41" t="s">
        <v>240</v>
      </c>
      <c r="Y112" s="45">
        <v>45362</v>
      </c>
      <c r="Z112" s="45">
        <v>45366</v>
      </c>
      <c r="AA112" s="45">
        <v>45665</v>
      </c>
      <c r="AB112" s="45"/>
      <c r="AC112" s="100">
        <f>+IF(OR(X112="Devuelta",AL112&lt;&gt;0),$A$1-AB112,IF(AND(AA112="",Z112=""),"No radicada",IF(AA112&lt;&gt;"",$A$1-AA112,$A$1-Z112)))</f>
        <v>82</v>
      </c>
      <c r="AD112" s="100" t="str">
        <f>+IF(AC112="No radicada","No radicada",IF(AC112&lt;1,"Corriente",IF(AC112&lt;=30,"0-30",IF(AND(AC112&lt;=60,AC112&gt;30),"31-60",IF(AND(AC112&lt;=90,AC112&gt;60),"61-90",IF(AND(AC112&lt;=180,AC112&gt;90),"91-180",IF(AND(AC112&lt;=360,AC112&gt;180),"181-360",IF(AC112&gt;360,"Más de 360"))))))))</f>
        <v>61-90</v>
      </c>
      <c r="AE112" s="46">
        <v>351559</v>
      </c>
      <c r="AF112" s="46">
        <v>29809</v>
      </c>
      <c r="AG112" s="46">
        <v>0</v>
      </c>
      <c r="AH112" s="46">
        <v>0</v>
      </c>
      <c r="AI112" s="46">
        <v>0</v>
      </c>
      <c r="AJ112" s="46">
        <v>0</v>
      </c>
      <c r="AK112" s="46">
        <v>0</v>
      </c>
      <c r="AL112" s="46">
        <v>0</v>
      </c>
      <c r="AM112" s="48"/>
      <c r="AN112" s="48"/>
      <c r="AO112" s="48" t="s">
        <v>347</v>
      </c>
      <c r="AP112" s="48" t="s">
        <v>239</v>
      </c>
      <c r="AQ112" s="46">
        <v>596</v>
      </c>
      <c r="AR112" s="46">
        <v>29809</v>
      </c>
      <c r="AS112" s="46">
        <v>0</v>
      </c>
      <c r="AT112" s="48"/>
      <c r="AU112" s="48"/>
      <c r="AV112" s="48"/>
      <c r="AW112" s="48" t="s">
        <v>237</v>
      </c>
      <c r="AX112" s="48"/>
      <c r="AY112" s="48" t="s">
        <v>238</v>
      </c>
      <c r="AZ112" s="103">
        <v>0</v>
      </c>
      <c r="BA112" s="103">
        <v>0</v>
      </c>
      <c r="BB112" s="103">
        <v>0</v>
      </c>
      <c r="BC112" s="103">
        <v>0</v>
      </c>
      <c r="BD112" s="103">
        <v>0</v>
      </c>
      <c r="BE112" s="103">
        <v>0</v>
      </c>
      <c r="BF112" s="102">
        <v>29213</v>
      </c>
      <c r="BG112" s="103">
        <v>0</v>
      </c>
      <c r="BH112" s="103">
        <v>0</v>
      </c>
      <c r="BI112" s="46">
        <v>315315</v>
      </c>
      <c r="BJ112" s="41"/>
      <c r="BK112" s="41">
        <v>2201539642</v>
      </c>
      <c r="BL112" s="45">
        <v>45524</v>
      </c>
      <c r="BM112" s="41" t="s">
        <v>417</v>
      </c>
      <c r="BN112" s="46">
        <v>23727062</v>
      </c>
    </row>
    <row r="113" spans="1:66" x14ac:dyDescent="0.2">
      <c r="A113" s="18">
        <v>900169638</v>
      </c>
      <c r="B113" s="18" t="s">
        <v>20</v>
      </c>
      <c r="C113" s="18" t="s">
        <v>14</v>
      </c>
      <c r="D113" s="18">
        <v>101259</v>
      </c>
      <c r="E113" s="18" t="str">
        <f>+CONCATENATE(C113,D113)</f>
        <v>FE101259</v>
      </c>
      <c r="F113" s="18" t="s">
        <v>83</v>
      </c>
      <c r="G113" s="18" t="str">
        <f>+CONCATENATE(A113,"_",E113)</f>
        <v>900169638_FE101259</v>
      </c>
      <c r="H113" s="18">
        <v>20230731</v>
      </c>
      <c r="I113" s="18">
        <v>20230928</v>
      </c>
      <c r="J113" s="18">
        <v>60</v>
      </c>
      <c r="K113" s="19">
        <v>0</v>
      </c>
      <c r="L113" s="19">
        <v>0</v>
      </c>
      <c r="M113" s="19">
        <v>0</v>
      </c>
      <c r="N113" s="19">
        <v>0</v>
      </c>
      <c r="O113" s="19">
        <v>22251</v>
      </c>
      <c r="P113" s="43">
        <v>22251</v>
      </c>
      <c r="Q113" s="18" t="s">
        <v>428</v>
      </c>
      <c r="R113" s="41" t="s">
        <v>428</v>
      </c>
      <c r="S113" s="46">
        <v>0</v>
      </c>
      <c r="T113" s="41"/>
      <c r="U113" s="41"/>
      <c r="V113" s="41"/>
      <c r="W113" s="41"/>
      <c r="X113" s="41" t="s">
        <v>240</v>
      </c>
      <c r="Y113" s="45">
        <v>45138</v>
      </c>
      <c r="Z113" s="45">
        <v>45170</v>
      </c>
      <c r="AA113" s="45">
        <v>45190</v>
      </c>
      <c r="AB113" s="45"/>
      <c r="AC113" s="100">
        <f>+IF(OR(X113="Devuelta",AL113&lt;&gt;0),$A$1-AB113,IF(AND(AA113="",Z113=""),"No radicada",IF(AA113&lt;&gt;"",$A$1-AA113,$A$1-Z113)))</f>
        <v>557</v>
      </c>
      <c r="AD113" s="100" t="str">
        <f>+IF(AC113="No radicada","No radicada",IF(AC113&lt;1,"Corriente",IF(AC113&lt;=30,"0-30",IF(AND(AC113&lt;=60,AC113&gt;30),"31-60",IF(AND(AC113&lt;=90,AC113&gt;60),"61-90",IF(AND(AC113&lt;=180,AC113&gt;90),"91-180",IF(AND(AC113&lt;=360,AC113&gt;180),"181-360",IF(AC113&gt;360,"Más de 360"))))))))</f>
        <v>Más de 360</v>
      </c>
      <c r="AE113" s="46">
        <v>847264</v>
      </c>
      <c r="AF113" s="46">
        <v>847264</v>
      </c>
      <c r="AG113" s="46">
        <v>0</v>
      </c>
      <c r="AH113" s="46">
        <v>0</v>
      </c>
      <c r="AI113" s="46">
        <v>0</v>
      </c>
      <c r="AJ113" s="46">
        <v>0</v>
      </c>
      <c r="AK113" s="46">
        <v>0</v>
      </c>
      <c r="AL113" s="46">
        <v>0</v>
      </c>
      <c r="AM113" s="48"/>
      <c r="AN113" s="48"/>
      <c r="AO113" s="48"/>
      <c r="AP113" s="48" t="s">
        <v>251</v>
      </c>
      <c r="AQ113" s="46">
        <v>16490</v>
      </c>
      <c r="AR113" s="46">
        <v>824558</v>
      </c>
      <c r="AS113" s="46">
        <v>0</v>
      </c>
      <c r="AT113" s="48"/>
      <c r="AU113" s="48"/>
      <c r="AV113" s="48"/>
      <c r="AW113" s="48" t="s">
        <v>237</v>
      </c>
      <c r="AX113" s="48"/>
      <c r="AY113" s="48" t="s">
        <v>238</v>
      </c>
      <c r="AZ113" s="103">
        <v>0</v>
      </c>
      <c r="BA113" s="103">
        <v>0</v>
      </c>
      <c r="BB113" s="103">
        <v>0</v>
      </c>
      <c r="BC113" s="103">
        <v>0</v>
      </c>
      <c r="BD113" s="103">
        <v>0</v>
      </c>
      <c r="BE113" s="103">
        <v>0</v>
      </c>
      <c r="BF113" s="102">
        <v>22251</v>
      </c>
      <c r="BG113" s="103">
        <v>0</v>
      </c>
      <c r="BH113" s="103">
        <v>0</v>
      </c>
      <c r="BI113" s="46">
        <v>808068</v>
      </c>
      <c r="BJ113" s="41"/>
      <c r="BK113" s="41">
        <v>2201453008</v>
      </c>
      <c r="BL113" s="45">
        <v>45247</v>
      </c>
      <c r="BM113" s="41" t="s">
        <v>417</v>
      </c>
      <c r="BN113" s="46">
        <v>43130040</v>
      </c>
    </row>
    <row r="114" spans="1:66" x14ac:dyDescent="0.2">
      <c r="A114" s="18">
        <v>900169638</v>
      </c>
      <c r="B114" s="18" t="s">
        <v>20</v>
      </c>
      <c r="C114" s="18" t="s">
        <v>14</v>
      </c>
      <c r="D114" s="18">
        <v>120085</v>
      </c>
      <c r="E114" s="18" t="str">
        <f>+CONCATENATE(C114,D114)</f>
        <v>FE120085</v>
      </c>
      <c r="F114" s="18" t="s">
        <v>128</v>
      </c>
      <c r="G114" s="18" t="str">
        <f>+CONCATENATE(A114,"_",E114)</f>
        <v>900169638_FE120085</v>
      </c>
      <c r="H114" s="18">
        <v>20240307</v>
      </c>
      <c r="I114" s="18">
        <v>20240505</v>
      </c>
      <c r="J114" s="18">
        <v>60</v>
      </c>
      <c r="K114" s="19">
        <v>0</v>
      </c>
      <c r="L114" s="19">
        <v>0</v>
      </c>
      <c r="M114" s="19">
        <v>0</v>
      </c>
      <c r="N114" s="19">
        <v>0</v>
      </c>
      <c r="O114" s="19">
        <v>15874</v>
      </c>
      <c r="P114" s="43">
        <v>15874</v>
      </c>
      <c r="Q114" s="18" t="s">
        <v>428</v>
      </c>
      <c r="R114" s="41" t="s">
        <v>428</v>
      </c>
      <c r="S114" s="46">
        <v>17977</v>
      </c>
      <c r="T114" s="41">
        <v>1913454441</v>
      </c>
      <c r="U114" s="41"/>
      <c r="V114" s="41"/>
      <c r="W114" s="41"/>
      <c r="X114" s="41" t="s">
        <v>240</v>
      </c>
      <c r="Y114" s="45">
        <v>45358</v>
      </c>
      <c r="Z114" s="45">
        <v>45366</v>
      </c>
      <c r="AA114" s="45">
        <v>45665</v>
      </c>
      <c r="AB114" s="45"/>
      <c r="AC114" s="100">
        <f>+IF(OR(X114="Devuelta",AL114&lt;&gt;0),$A$1-AB114,IF(AND(AA114="",Z114=""),"No radicada",IF(AA114&lt;&gt;"",$A$1-AA114,$A$1-Z114)))</f>
        <v>82</v>
      </c>
      <c r="AD114" s="100" t="str">
        <f>+IF(AC114="No radicada","No radicada",IF(AC114&lt;1,"Corriente",IF(AC114&lt;=30,"0-30",IF(AND(AC114&lt;=60,AC114&gt;30),"31-60",IF(AND(AC114&lt;=90,AC114&gt;60),"61-90",IF(AND(AC114&lt;=180,AC114&gt;90),"91-180",IF(AND(AC114&lt;=360,AC114&gt;180),"181-360",IF(AC114&gt;360,"Más de 360"))))))))</f>
        <v>61-90</v>
      </c>
      <c r="AE114" s="46">
        <v>216344</v>
      </c>
      <c r="AF114" s="46">
        <v>18344</v>
      </c>
      <c r="AG114" s="46">
        <v>0</v>
      </c>
      <c r="AH114" s="46">
        <v>0</v>
      </c>
      <c r="AI114" s="46">
        <v>0</v>
      </c>
      <c r="AJ114" s="46">
        <v>0</v>
      </c>
      <c r="AK114" s="46">
        <v>0</v>
      </c>
      <c r="AL114" s="46">
        <v>0</v>
      </c>
      <c r="AM114" s="48"/>
      <c r="AN114" s="48"/>
      <c r="AO114" s="48" t="s">
        <v>305</v>
      </c>
      <c r="AP114" s="48" t="s">
        <v>239</v>
      </c>
      <c r="AQ114" s="46">
        <v>367</v>
      </c>
      <c r="AR114" s="46">
        <v>18344</v>
      </c>
      <c r="AS114" s="46">
        <v>0</v>
      </c>
      <c r="AT114" s="48"/>
      <c r="AU114" s="48"/>
      <c r="AV114" s="48"/>
      <c r="AW114" s="48" t="s">
        <v>237</v>
      </c>
      <c r="AX114" s="48"/>
      <c r="AY114" s="48" t="s">
        <v>238</v>
      </c>
      <c r="AZ114" s="103">
        <v>0</v>
      </c>
      <c r="BA114" s="103">
        <v>0</v>
      </c>
      <c r="BB114" s="103">
        <v>0</v>
      </c>
      <c r="BC114" s="103">
        <v>0</v>
      </c>
      <c r="BD114" s="103">
        <v>0</v>
      </c>
      <c r="BE114" s="103">
        <v>0</v>
      </c>
      <c r="BF114" s="102">
        <v>15874</v>
      </c>
      <c r="BG114" s="103">
        <v>0</v>
      </c>
      <c r="BH114" s="103">
        <v>0</v>
      </c>
      <c r="BI114" s="46">
        <v>194040</v>
      </c>
      <c r="BJ114" s="41"/>
      <c r="BK114" s="41">
        <v>2201539642</v>
      </c>
      <c r="BL114" s="45">
        <v>45524</v>
      </c>
      <c r="BM114" s="41" t="s">
        <v>417</v>
      </c>
      <c r="BN114" s="46">
        <v>23727062</v>
      </c>
    </row>
    <row r="115" spans="1:66" x14ac:dyDescent="0.2">
      <c r="A115" s="18">
        <v>900169638</v>
      </c>
      <c r="B115" s="18" t="s">
        <v>20</v>
      </c>
      <c r="C115" s="18" t="s">
        <v>14</v>
      </c>
      <c r="D115" s="18">
        <v>145949</v>
      </c>
      <c r="E115" s="18" t="str">
        <f>+CONCATENATE(C115,D115)</f>
        <v>FE145949</v>
      </c>
      <c r="F115" s="18" t="s">
        <v>223</v>
      </c>
      <c r="G115" s="18" t="str">
        <f>+CONCATENATE(A115,"_",E115)</f>
        <v>900169638_FE145949</v>
      </c>
      <c r="H115" s="18">
        <v>20250212</v>
      </c>
      <c r="I115" s="18">
        <v>20250412</v>
      </c>
      <c r="J115" s="18">
        <v>60</v>
      </c>
      <c r="K115" s="19">
        <v>10094654</v>
      </c>
      <c r="L115" s="19">
        <v>0</v>
      </c>
      <c r="M115" s="19">
        <v>0</v>
      </c>
      <c r="N115" s="19">
        <v>0</v>
      </c>
      <c r="O115" s="19">
        <v>0</v>
      </c>
      <c r="P115" s="43">
        <v>10094654</v>
      </c>
      <c r="Q115" s="18" t="s">
        <v>432</v>
      </c>
      <c r="R115" s="41" t="s">
        <v>434</v>
      </c>
      <c r="S115" s="46">
        <v>6159053</v>
      </c>
      <c r="T115" s="41">
        <v>1222575567</v>
      </c>
      <c r="U115" s="41"/>
      <c r="V115" s="41"/>
      <c r="W115" s="41"/>
      <c r="X115" s="41" t="s">
        <v>231</v>
      </c>
      <c r="Y115" s="45">
        <v>45700</v>
      </c>
      <c r="Z115" s="45">
        <v>45719</v>
      </c>
      <c r="AA115" s="45">
        <v>45733</v>
      </c>
      <c r="AB115" s="45"/>
      <c r="AC115" s="100">
        <f>+IF(OR(X115="Devuelta",AL115&lt;&gt;0),$A$1-AB115,IF(AND(AA115="",Z115=""),"No radicada",IF(AA115&lt;&gt;"",$A$1-AA115,$A$1-Z115)))</f>
        <v>14</v>
      </c>
      <c r="AD115" s="100" t="str">
        <f>+IF(AC115="No radicada","No radicada",IF(AC115&lt;1,"Corriente",IF(AC115&lt;=30,"0-30",IF(AND(AC115&lt;=60,AC115&gt;30),"31-60",IF(AND(AC115&lt;=90,AC115&gt;60),"61-90",IF(AND(AC115&lt;=180,AC115&gt;90),"91-180",IF(AND(AC115&lt;=360,AC115&gt;180),"181-360",IF(AC115&gt;360,"Más de 360"))))))))</f>
        <v>0-30</v>
      </c>
      <c r="AE115" s="46">
        <v>10300667</v>
      </c>
      <c r="AF115" s="46">
        <v>10300667</v>
      </c>
      <c r="AG115" s="46">
        <v>0</v>
      </c>
      <c r="AH115" s="46">
        <v>0</v>
      </c>
      <c r="AI115" s="46">
        <v>0</v>
      </c>
      <c r="AJ115" s="46">
        <v>3935543</v>
      </c>
      <c r="AK115" s="46">
        <v>0</v>
      </c>
      <c r="AL115" s="46">
        <v>0</v>
      </c>
      <c r="AM115" s="48"/>
      <c r="AN115" s="48"/>
      <c r="AO115" s="48" t="s">
        <v>324</v>
      </c>
      <c r="AP115" s="48" t="s">
        <v>251</v>
      </c>
      <c r="AQ115" s="46">
        <v>206071</v>
      </c>
      <c r="AR115" s="46">
        <v>6365124</v>
      </c>
      <c r="AS115" s="46">
        <v>3935543</v>
      </c>
      <c r="AT115" s="48" t="s">
        <v>233</v>
      </c>
      <c r="AU115" s="48" t="s">
        <v>325</v>
      </c>
      <c r="AV115" s="48" t="s">
        <v>235</v>
      </c>
      <c r="AW115" s="48" t="s">
        <v>237</v>
      </c>
      <c r="AX115" s="48" t="s">
        <v>236</v>
      </c>
      <c r="AY115" s="48" t="s">
        <v>238</v>
      </c>
      <c r="AZ115" s="103">
        <v>0</v>
      </c>
      <c r="BA115" s="103">
        <v>0</v>
      </c>
      <c r="BB115" s="103">
        <v>0</v>
      </c>
      <c r="BC115" s="103">
        <v>0</v>
      </c>
      <c r="BD115" s="103">
        <v>0</v>
      </c>
      <c r="BE115" s="46">
        <v>3935543</v>
      </c>
      <c r="BF115" s="102">
        <v>6159111</v>
      </c>
      <c r="BG115" s="103">
        <v>0</v>
      </c>
      <c r="BH115" s="103">
        <v>0</v>
      </c>
      <c r="BI115" s="46">
        <v>0</v>
      </c>
      <c r="BJ115" s="41"/>
      <c r="BK115" s="41"/>
      <c r="BL115" s="45"/>
      <c r="BM115" s="41"/>
      <c r="BN115" s="46">
        <v>0</v>
      </c>
    </row>
    <row r="116" spans="1:66" x14ac:dyDescent="0.2">
      <c r="A116" s="18">
        <v>900169638</v>
      </c>
      <c r="B116" s="18" t="s">
        <v>20</v>
      </c>
      <c r="C116" s="18" t="s">
        <v>14</v>
      </c>
      <c r="D116" s="18">
        <v>145952</v>
      </c>
      <c r="E116" s="18" t="str">
        <f>+CONCATENATE(C116,D116)</f>
        <v>FE145952</v>
      </c>
      <c r="F116" s="18" t="s">
        <v>225</v>
      </c>
      <c r="G116" s="18" t="str">
        <f>+CONCATENATE(A116,"_",E116)</f>
        <v>900169638_FE145952</v>
      </c>
      <c r="H116" s="18">
        <v>20250212</v>
      </c>
      <c r="I116" s="18">
        <v>20250412</v>
      </c>
      <c r="J116" s="18">
        <v>60</v>
      </c>
      <c r="K116" s="19">
        <v>7716429</v>
      </c>
      <c r="L116" s="19">
        <v>0</v>
      </c>
      <c r="M116" s="19">
        <v>0</v>
      </c>
      <c r="N116" s="19">
        <v>0</v>
      </c>
      <c r="O116" s="19">
        <v>0</v>
      </c>
      <c r="P116" s="43">
        <v>7716429</v>
      </c>
      <c r="Q116" s="18" t="s">
        <v>432</v>
      </c>
      <c r="R116" s="41" t="s">
        <v>434</v>
      </c>
      <c r="S116" s="46">
        <v>3780829</v>
      </c>
      <c r="T116" s="41">
        <v>1222576536</v>
      </c>
      <c r="U116" s="41"/>
      <c r="V116" s="41"/>
      <c r="W116" s="41"/>
      <c r="X116" s="41" t="s">
        <v>231</v>
      </c>
      <c r="Y116" s="45">
        <v>45700</v>
      </c>
      <c r="Z116" s="45">
        <v>45719</v>
      </c>
      <c r="AA116" s="45">
        <v>45741</v>
      </c>
      <c r="AB116" s="45"/>
      <c r="AC116" s="100">
        <f>+IF(OR(X116="Devuelta",AL116&lt;&gt;0),$A$1-AB116,IF(AND(AA116="",Z116=""),"No radicada",IF(AA116&lt;&gt;"",$A$1-AA116,$A$1-Z116)))</f>
        <v>6</v>
      </c>
      <c r="AD116" s="100" t="str">
        <f>+IF(AC116="No radicada","No radicada",IF(AC116&lt;1,"Corriente",IF(AC116&lt;=30,"0-30",IF(AND(AC116&lt;=60,AC116&gt;30),"31-60",IF(AND(AC116&lt;=90,AC116&gt;60),"61-90",IF(AND(AC116&lt;=180,AC116&gt;90),"91-180",IF(AND(AC116&lt;=360,AC116&gt;180),"181-360",IF(AC116&gt;360,"Más de 360"))))))))</f>
        <v>0-30</v>
      </c>
      <c r="AE116" s="46">
        <v>7873907</v>
      </c>
      <c r="AF116" s="46">
        <v>7873907</v>
      </c>
      <c r="AG116" s="46">
        <v>0</v>
      </c>
      <c r="AH116" s="46">
        <v>0</v>
      </c>
      <c r="AI116" s="46">
        <v>0</v>
      </c>
      <c r="AJ116" s="46">
        <v>3935543</v>
      </c>
      <c r="AK116" s="46">
        <v>0</v>
      </c>
      <c r="AL116" s="46">
        <v>0</v>
      </c>
      <c r="AM116" s="48"/>
      <c r="AN116" s="48"/>
      <c r="AO116" s="48" t="s">
        <v>345</v>
      </c>
      <c r="AP116" s="48" t="s">
        <v>251</v>
      </c>
      <c r="AQ116" s="46">
        <v>157535</v>
      </c>
      <c r="AR116" s="46">
        <v>3938364</v>
      </c>
      <c r="AS116" s="46">
        <v>3935543</v>
      </c>
      <c r="AT116" s="48" t="s">
        <v>233</v>
      </c>
      <c r="AU116" s="48" t="s">
        <v>345</v>
      </c>
      <c r="AV116" s="48" t="s">
        <v>235</v>
      </c>
      <c r="AW116" s="48" t="s">
        <v>237</v>
      </c>
      <c r="AX116" s="48" t="s">
        <v>236</v>
      </c>
      <c r="AY116" s="48" t="s">
        <v>238</v>
      </c>
      <c r="AZ116" s="103">
        <v>0</v>
      </c>
      <c r="BA116" s="103">
        <v>0</v>
      </c>
      <c r="BB116" s="103">
        <v>0</v>
      </c>
      <c r="BC116" s="103">
        <v>0</v>
      </c>
      <c r="BD116" s="103">
        <v>0</v>
      </c>
      <c r="BE116" s="46">
        <v>3935543</v>
      </c>
      <c r="BF116" s="102">
        <v>3780886</v>
      </c>
      <c r="BG116" s="103">
        <v>0</v>
      </c>
      <c r="BH116" s="103">
        <v>0</v>
      </c>
      <c r="BI116" s="46">
        <v>0</v>
      </c>
      <c r="BJ116" s="41"/>
      <c r="BK116" s="41"/>
      <c r="BL116" s="45"/>
      <c r="BM116" s="41"/>
      <c r="BN116" s="46">
        <v>0</v>
      </c>
    </row>
    <row r="117" spans="1:66" x14ac:dyDescent="0.2">
      <c r="A117" s="18">
        <v>900169638</v>
      </c>
      <c r="B117" s="18" t="s">
        <v>20</v>
      </c>
      <c r="C117" s="18" t="s">
        <v>14</v>
      </c>
      <c r="D117" s="18">
        <v>144931</v>
      </c>
      <c r="E117" s="18" t="str">
        <f>+CONCATENATE(C117,D117)</f>
        <v>FE144931</v>
      </c>
      <c r="F117" s="18" t="s">
        <v>221</v>
      </c>
      <c r="G117" s="18" t="str">
        <f>+CONCATENATE(A117,"_",E117)</f>
        <v>900169638_FE144931</v>
      </c>
      <c r="H117" s="18">
        <v>20250206</v>
      </c>
      <c r="I117" s="18">
        <v>20250406</v>
      </c>
      <c r="J117" s="18">
        <v>60</v>
      </c>
      <c r="K117" s="19">
        <v>1657334</v>
      </c>
      <c r="L117" s="19">
        <v>0</v>
      </c>
      <c r="M117" s="19">
        <v>0</v>
      </c>
      <c r="N117" s="19">
        <v>0</v>
      </c>
      <c r="O117" s="19">
        <v>0</v>
      </c>
      <c r="P117" s="43">
        <v>1657334</v>
      </c>
      <c r="Q117" s="18" t="s">
        <v>427</v>
      </c>
      <c r="R117" s="41" t="s">
        <v>434</v>
      </c>
      <c r="S117" s="46">
        <v>1518533</v>
      </c>
      <c r="T117" s="41">
        <v>1222578783</v>
      </c>
      <c r="U117" s="41"/>
      <c r="V117" s="41"/>
      <c r="W117" s="41"/>
      <c r="X117" s="41" t="s">
        <v>231</v>
      </c>
      <c r="Y117" s="45">
        <v>45694</v>
      </c>
      <c r="Z117" s="45">
        <v>45719</v>
      </c>
      <c r="AA117" s="45">
        <v>45747</v>
      </c>
      <c r="AB117" s="45"/>
      <c r="AC117" s="100">
        <f>+IF(OR(X117="Devuelta",AL117&lt;&gt;0),$A$1-AB117,IF(AND(AA117="",Z117=""),"No radicada",IF(AA117&lt;&gt;"",$A$1-AA117,$A$1-Z117)))</f>
        <v>0</v>
      </c>
      <c r="AD117" s="100" t="str">
        <f>+IF(AC117="No radicada","No radicada",IF(AC117&lt;1,"Corriente",IF(AC117&lt;=30,"0-30",IF(AND(AC117&lt;=60,AC117&gt;30),"31-60",IF(AND(AC117&lt;=90,AC117&gt;60),"61-90",IF(AND(AC117&lt;=180,AC117&gt;90),"91-180",IF(AND(AC117&lt;=360,AC117&gt;180),"181-360",IF(AC117&gt;360,"Más de 360"))))))))</f>
        <v>Corriente</v>
      </c>
      <c r="AE117" s="46">
        <v>1691157</v>
      </c>
      <c r="AF117" s="46">
        <v>1691157</v>
      </c>
      <c r="AG117" s="46">
        <v>0</v>
      </c>
      <c r="AH117" s="46">
        <v>0</v>
      </c>
      <c r="AI117" s="46">
        <v>0</v>
      </c>
      <c r="AJ117" s="46">
        <v>141634</v>
      </c>
      <c r="AK117" s="46">
        <v>0</v>
      </c>
      <c r="AL117" s="46">
        <v>0</v>
      </c>
      <c r="AM117" s="48"/>
      <c r="AN117" s="48"/>
      <c r="AO117" s="48" t="s">
        <v>389</v>
      </c>
      <c r="AP117" s="48" t="s">
        <v>251</v>
      </c>
      <c r="AQ117" s="46">
        <v>30990</v>
      </c>
      <c r="AR117" s="46">
        <v>1549523</v>
      </c>
      <c r="AS117" s="46">
        <v>141634</v>
      </c>
      <c r="AT117" s="48" t="s">
        <v>233</v>
      </c>
      <c r="AU117" s="48" t="s">
        <v>390</v>
      </c>
      <c r="AV117" s="48" t="s">
        <v>266</v>
      </c>
      <c r="AW117" s="48" t="s">
        <v>237</v>
      </c>
      <c r="AX117" s="48" t="s">
        <v>236</v>
      </c>
      <c r="AY117" s="48" t="s">
        <v>238</v>
      </c>
      <c r="AZ117" s="103">
        <v>0</v>
      </c>
      <c r="BA117" s="103">
        <v>0</v>
      </c>
      <c r="BB117" s="103">
        <v>0</v>
      </c>
      <c r="BC117" s="103">
        <v>0</v>
      </c>
      <c r="BD117" s="103">
        <v>0</v>
      </c>
      <c r="BE117" s="46">
        <v>141634</v>
      </c>
      <c r="BF117" s="102">
        <v>1515700</v>
      </c>
      <c r="BG117" s="103">
        <v>0</v>
      </c>
      <c r="BH117" s="103">
        <v>0</v>
      </c>
      <c r="BI117" s="46">
        <v>0</v>
      </c>
      <c r="BJ117" s="41"/>
      <c r="BK117" s="41"/>
      <c r="BL117" s="45"/>
      <c r="BM117" s="41"/>
      <c r="BN117" s="46">
        <v>0</v>
      </c>
    </row>
    <row r="118" spans="1:66" x14ac:dyDescent="0.2">
      <c r="A118" s="18">
        <v>900169638</v>
      </c>
      <c r="B118" s="18" t="s">
        <v>20</v>
      </c>
      <c r="C118" s="18" t="s">
        <v>14</v>
      </c>
      <c r="D118" s="18">
        <v>144896</v>
      </c>
      <c r="E118" s="18" t="str">
        <f>+CONCATENATE(C118,D118)</f>
        <v>FE144896</v>
      </c>
      <c r="F118" s="18" t="s">
        <v>218</v>
      </c>
      <c r="G118" s="18" t="str">
        <f>+CONCATENATE(A118,"_",E118)</f>
        <v>900169638_FE144896</v>
      </c>
      <c r="H118" s="18">
        <v>20250206</v>
      </c>
      <c r="I118" s="18">
        <v>20250406</v>
      </c>
      <c r="J118" s="18">
        <v>60</v>
      </c>
      <c r="K118" s="19">
        <v>995637</v>
      </c>
      <c r="L118" s="19">
        <v>0</v>
      </c>
      <c r="M118" s="19">
        <v>0</v>
      </c>
      <c r="N118" s="19">
        <v>0</v>
      </c>
      <c r="O118" s="19">
        <v>0</v>
      </c>
      <c r="P118" s="43">
        <v>995637</v>
      </c>
      <c r="Q118" s="18" t="s">
        <v>432</v>
      </c>
      <c r="R118" s="41" t="s">
        <v>434</v>
      </c>
      <c r="S118" s="46">
        <v>978218</v>
      </c>
      <c r="T118" s="41">
        <v>1222575937</v>
      </c>
      <c r="U118" s="41"/>
      <c r="V118" s="41"/>
      <c r="W118" s="41"/>
      <c r="X118" s="41" t="s">
        <v>231</v>
      </c>
      <c r="Y118" s="45">
        <v>45694</v>
      </c>
      <c r="Z118" s="45">
        <v>45719</v>
      </c>
      <c r="AA118" s="45">
        <v>45733</v>
      </c>
      <c r="AB118" s="45"/>
      <c r="AC118" s="100">
        <f>+IF(OR(X118="Devuelta",AL118&lt;&gt;0),$A$1-AB118,IF(AND(AA118="",Z118=""),"No radicada",IF(AA118&lt;&gt;"",$A$1-AA118,$A$1-Z118)))</f>
        <v>14</v>
      </c>
      <c r="AD118" s="100" t="str">
        <f>+IF(AC118="No radicada","No radicada",IF(AC118&lt;1,"Corriente",IF(AC118&lt;=30,"0-30",IF(AND(AC118&lt;=60,AC118&gt;30),"31-60",IF(AND(AC118&lt;=90,AC118&gt;60),"61-90",IF(AND(AC118&lt;=180,AC118&gt;90),"91-180",IF(AND(AC118&lt;=360,AC118&gt;180),"181-360",IF(AC118&gt;360,"Más de 360"))))))))</f>
        <v>0-30</v>
      </c>
      <c r="AE118" s="46">
        <v>1015956</v>
      </c>
      <c r="AF118" s="46">
        <v>1015956</v>
      </c>
      <c r="AG118" s="46">
        <v>0</v>
      </c>
      <c r="AH118" s="46">
        <v>0</v>
      </c>
      <c r="AI118" s="46">
        <v>0</v>
      </c>
      <c r="AJ118" s="46">
        <v>17774</v>
      </c>
      <c r="AK118" s="46">
        <v>0</v>
      </c>
      <c r="AL118" s="46">
        <v>0</v>
      </c>
      <c r="AM118" s="48"/>
      <c r="AN118" s="48"/>
      <c r="AO118" s="48" t="s">
        <v>290</v>
      </c>
      <c r="AP118" s="48" t="s">
        <v>251</v>
      </c>
      <c r="AQ118" s="46">
        <v>19964</v>
      </c>
      <c r="AR118" s="46">
        <v>998182</v>
      </c>
      <c r="AS118" s="46">
        <v>17774</v>
      </c>
      <c r="AT118" s="48" t="s">
        <v>233</v>
      </c>
      <c r="AU118" s="48" t="s">
        <v>291</v>
      </c>
      <c r="AV118" s="48" t="s">
        <v>235</v>
      </c>
      <c r="AW118" s="48" t="s">
        <v>237</v>
      </c>
      <c r="AX118" s="48" t="s">
        <v>236</v>
      </c>
      <c r="AY118" s="48" t="s">
        <v>238</v>
      </c>
      <c r="AZ118" s="103">
        <v>0</v>
      </c>
      <c r="BA118" s="103">
        <v>0</v>
      </c>
      <c r="BB118" s="103">
        <v>0</v>
      </c>
      <c r="BC118" s="103">
        <v>0</v>
      </c>
      <c r="BD118" s="103">
        <v>0</v>
      </c>
      <c r="BE118" s="46">
        <v>17774</v>
      </c>
      <c r="BF118" s="102">
        <v>977863</v>
      </c>
      <c r="BG118" s="103">
        <v>0</v>
      </c>
      <c r="BH118" s="103">
        <v>0</v>
      </c>
      <c r="BI118" s="46">
        <v>0</v>
      </c>
      <c r="BJ118" s="41"/>
      <c r="BK118" s="41"/>
      <c r="BL118" s="45"/>
      <c r="BM118" s="41"/>
      <c r="BN118" s="46">
        <v>0</v>
      </c>
    </row>
    <row r="119" spans="1:66" x14ac:dyDescent="0.2">
      <c r="A119" s="18">
        <v>900169638</v>
      </c>
      <c r="B119" s="18" t="s">
        <v>20</v>
      </c>
      <c r="C119" s="18" t="s">
        <v>14</v>
      </c>
      <c r="D119" s="18">
        <v>145268</v>
      </c>
      <c r="E119" s="18" t="str">
        <f>+CONCATENATE(C119,D119)</f>
        <v>FE145268</v>
      </c>
      <c r="F119" s="18" t="s">
        <v>222</v>
      </c>
      <c r="G119" s="18" t="str">
        <f>+CONCATENATE(A119,"_",E119)</f>
        <v>900169638_FE145268</v>
      </c>
      <c r="H119" s="18">
        <v>20250210</v>
      </c>
      <c r="I119" s="18">
        <v>20250410</v>
      </c>
      <c r="J119" s="18">
        <v>60</v>
      </c>
      <c r="K119" s="19">
        <v>528800</v>
      </c>
      <c r="L119" s="19">
        <v>0</v>
      </c>
      <c r="M119" s="19">
        <v>0</v>
      </c>
      <c r="N119" s="19">
        <v>0</v>
      </c>
      <c r="O119" s="19">
        <v>0</v>
      </c>
      <c r="P119" s="43">
        <v>528800</v>
      </c>
      <c r="Q119" s="18" t="s">
        <v>432</v>
      </c>
      <c r="R119" s="41" t="s">
        <v>434</v>
      </c>
      <c r="S119" s="46">
        <v>499435</v>
      </c>
      <c r="T119" s="41">
        <v>1222575569</v>
      </c>
      <c r="U119" s="41"/>
      <c r="V119" s="41"/>
      <c r="W119" s="41"/>
      <c r="X119" s="41" t="s">
        <v>231</v>
      </c>
      <c r="Y119" s="45">
        <v>45698</v>
      </c>
      <c r="Z119" s="45">
        <v>45719</v>
      </c>
      <c r="AA119" s="45">
        <v>45733</v>
      </c>
      <c r="AB119" s="45"/>
      <c r="AC119" s="100">
        <f>+IF(OR(X119="Devuelta",AL119&lt;&gt;0),$A$1-AB119,IF(AND(AA119="",Z119=""),"No radicada",IF(AA119&lt;&gt;"",$A$1-AA119,$A$1-Z119)))</f>
        <v>14</v>
      </c>
      <c r="AD119" s="100" t="str">
        <f>+IF(AC119="No radicada","No radicada",IF(AC119&lt;1,"Corriente",IF(AC119&lt;=30,"0-30",IF(AND(AC119&lt;=60,AC119&gt;30),"31-60",IF(AND(AC119&lt;=90,AC119&gt;60),"61-90",IF(AND(AC119&lt;=180,AC119&gt;90),"91-180",IF(AND(AC119&lt;=360,AC119&gt;180),"181-360",IF(AC119&gt;360,"Más de 360"))))))))</f>
        <v>0-30</v>
      </c>
      <c r="AE119" s="46">
        <v>539592</v>
      </c>
      <c r="AF119" s="46">
        <v>539592</v>
      </c>
      <c r="AG119" s="46">
        <v>0</v>
      </c>
      <c r="AH119" s="46">
        <v>0</v>
      </c>
      <c r="AI119" s="46">
        <v>0</v>
      </c>
      <c r="AJ119" s="46">
        <v>29964</v>
      </c>
      <c r="AK119" s="46">
        <v>0</v>
      </c>
      <c r="AL119" s="46">
        <v>0</v>
      </c>
      <c r="AM119" s="48"/>
      <c r="AN119" s="48"/>
      <c r="AO119" s="48" t="s">
        <v>306</v>
      </c>
      <c r="AP119" s="48" t="s">
        <v>251</v>
      </c>
      <c r="AQ119" s="46">
        <v>10193</v>
      </c>
      <c r="AR119" s="46">
        <v>509628</v>
      </c>
      <c r="AS119" s="46">
        <v>29964</v>
      </c>
      <c r="AT119" s="48" t="s">
        <v>233</v>
      </c>
      <c r="AU119" s="48" t="s">
        <v>307</v>
      </c>
      <c r="AV119" s="48" t="s">
        <v>235</v>
      </c>
      <c r="AW119" s="48" t="s">
        <v>237</v>
      </c>
      <c r="AX119" s="48" t="s">
        <v>236</v>
      </c>
      <c r="AY119" s="48" t="s">
        <v>238</v>
      </c>
      <c r="AZ119" s="103">
        <v>0</v>
      </c>
      <c r="BA119" s="103">
        <v>0</v>
      </c>
      <c r="BB119" s="103">
        <v>0</v>
      </c>
      <c r="BC119" s="103">
        <v>0</v>
      </c>
      <c r="BD119" s="103">
        <v>0</v>
      </c>
      <c r="BE119" s="46">
        <v>29964</v>
      </c>
      <c r="BF119" s="102">
        <v>498836</v>
      </c>
      <c r="BG119" s="103">
        <v>0</v>
      </c>
      <c r="BH119" s="103">
        <v>0</v>
      </c>
      <c r="BI119" s="46">
        <v>0</v>
      </c>
      <c r="BJ119" s="41"/>
      <c r="BK119" s="41"/>
      <c r="BL119" s="45"/>
      <c r="BM119" s="41"/>
      <c r="BN119" s="46">
        <v>0</v>
      </c>
    </row>
    <row r="120" spans="1:66" x14ac:dyDescent="0.2">
      <c r="A120" s="18">
        <v>900169638</v>
      </c>
      <c r="B120" s="18" t="s">
        <v>20</v>
      </c>
      <c r="C120" s="18" t="s">
        <v>14</v>
      </c>
      <c r="D120" s="18">
        <v>127242</v>
      </c>
      <c r="E120" s="18" t="str">
        <f>+CONCATENATE(C120,D120)</f>
        <v>FE127242</v>
      </c>
      <c r="F120" s="18" t="s">
        <v>149</v>
      </c>
      <c r="G120" s="18" t="str">
        <f>+CONCATENATE(A120,"_",E120)</f>
        <v>900169638_FE127242</v>
      </c>
      <c r="H120" s="18">
        <v>20240607</v>
      </c>
      <c r="I120" s="18">
        <v>20240805</v>
      </c>
      <c r="J120" s="18">
        <v>60</v>
      </c>
      <c r="K120" s="19">
        <v>0</v>
      </c>
      <c r="L120" s="19">
        <v>0</v>
      </c>
      <c r="M120" s="19">
        <v>0</v>
      </c>
      <c r="N120" s="19">
        <v>0</v>
      </c>
      <c r="O120" s="19">
        <v>4796619</v>
      </c>
      <c r="P120" s="43">
        <v>4796619</v>
      </c>
      <c r="Q120" s="18" t="s">
        <v>427</v>
      </c>
      <c r="R120" s="41" t="s">
        <v>433</v>
      </c>
      <c r="S120" s="46">
        <v>0</v>
      </c>
      <c r="T120" s="41"/>
      <c r="U120" s="41"/>
      <c r="V120" s="41"/>
      <c r="W120" s="41"/>
      <c r="X120" s="41" t="s">
        <v>231</v>
      </c>
      <c r="Y120" s="45">
        <v>45450</v>
      </c>
      <c r="Z120" s="45">
        <v>45457</v>
      </c>
      <c r="AA120" s="45">
        <v>45748</v>
      </c>
      <c r="AB120" s="45"/>
      <c r="AC120" s="100">
        <f>+IF(OR(X120="Devuelta",AL120&lt;&gt;0),$A$1-AB120,IF(AND(AA120="",Z120=""),"No radicada",IF(AA120&lt;&gt;"",$A$1-AA120,$A$1-Z120)))</f>
        <v>-1</v>
      </c>
      <c r="AD120" s="100" t="str">
        <f>+IF(AC120="No radicada","No radicada",IF(AC120&lt;1,"Corriente",IF(AC120&lt;=30,"0-30",IF(AND(AC120&lt;=60,AC120&gt;30),"31-60",IF(AND(AC120&lt;=90,AC120&gt;60),"61-90",IF(AND(AC120&lt;=180,AC120&gt;90),"91-180",IF(AND(AC120&lt;=360,AC120&gt;180),"181-360",IF(AC120&gt;360,"Más de 360"))))))))</f>
        <v>Corriente</v>
      </c>
      <c r="AE120" s="46">
        <v>12369549</v>
      </c>
      <c r="AF120" s="46">
        <v>4814133</v>
      </c>
      <c r="AG120" s="46">
        <v>0</v>
      </c>
      <c r="AH120" s="46">
        <v>0</v>
      </c>
      <c r="AI120" s="46">
        <v>0</v>
      </c>
      <c r="AJ120" s="46">
        <v>4814133</v>
      </c>
      <c r="AK120" s="46">
        <v>0</v>
      </c>
      <c r="AL120" s="46">
        <v>0</v>
      </c>
      <c r="AM120" s="48"/>
      <c r="AN120" s="48"/>
      <c r="AO120" s="48" t="s">
        <v>255</v>
      </c>
      <c r="AP120" s="48" t="s">
        <v>239</v>
      </c>
      <c r="AQ120" s="46">
        <v>0</v>
      </c>
      <c r="AR120" s="46">
        <v>0</v>
      </c>
      <c r="AS120" s="46">
        <v>0</v>
      </c>
      <c r="AT120" s="48"/>
      <c r="AU120" s="48"/>
      <c r="AV120" s="48"/>
      <c r="AW120" s="48" t="s">
        <v>237</v>
      </c>
      <c r="AX120" s="48"/>
      <c r="AY120" s="48" t="s">
        <v>238</v>
      </c>
      <c r="AZ120" s="103">
        <v>0</v>
      </c>
      <c r="BA120" s="103">
        <v>0</v>
      </c>
      <c r="BB120" s="103">
        <v>0</v>
      </c>
      <c r="BC120" s="103">
        <v>0</v>
      </c>
      <c r="BD120" s="103">
        <v>0</v>
      </c>
      <c r="BE120" s="102">
        <v>4796619</v>
      </c>
      <c r="BF120" s="103">
        <v>0</v>
      </c>
      <c r="BG120" s="103">
        <v>0</v>
      </c>
      <c r="BH120" s="103">
        <v>0</v>
      </c>
      <c r="BI120" s="46">
        <v>7325539</v>
      </c>
      <c r="BJ120" s="41"/>
      <c r="BK120" s="41">
        <v>2201554302</v>
      </c>
      <c r="BL120" s="45">
        <v>45565</v>
      </c>
      <c r="BM120" s="41" t="s">
        <v>417</v>
      </c>
      <c r="BN120" s="46">
        <v>40350859</v>
      </c>
    </row>
    <row r="121" spans="1:66" x14ac:dyDescent="0.2">
      <c r="A121" s="18">
        <v>900169638</v>
      </c>
      <c r="B121" s="18" t="s">
        <v>20</v>
      </c>
      <c r="C121" s="18" t="s">
        <v>14</v>
      </c>
      <c r="D121" s="18">
        <v>92477</v>
      </c>
      <c r="E121" s="18" t="str">
        <f>+CONCATENATE(C121,D121)</f>
        <v>FE92477</v>
      </c>
      <c r="F121" s="18" t="s">
        <v>79</v>
      </c>
      <c r="G121" s="18" t="str">
        <f>+CONCATENATE(A121,"_",E121)</f>
        <v>900169638_FE92477</v>
      </c>
      <c r="H121" s="18">
        <v>20230629</v>
      </c>
      <c r="I121" s="18">
        <v>20230827</v>
      </c>
      <c r="J121" s="18">
        <v>60</v>
      </c>
      <c r="K121" s="19">
        <v>0</v>
      </c>
      <c r="L121" s="19">
        <v>0</v>
      </c>
      <c r="M121" s="19">
        <v>0</v>
      </c>
      <c r="N121" s="19">
        <v>0</v>
      </c>
      <c r="O121" s="19">
        <v>1721837</v>
      </c>
      <c r="P121" s="43">
        <v>1721837</v>
      </c>
      <c r="Q121" s="18" t="s">
        <v>427</v>
      </c>
      <c r="R121" s="41" t="s">
        <v>433</v>
      </c>
      <c r="S121" s="46">
        <v>0</v>
      </c>
      <c r="T121" s="41"/>
      <c r="U121" s="41"/>
      <c r="V121" s="41"/>
      <c r="W121" s="41"/>
      <c r="X121" s="41" t="s">
        <v>231</v>
      </c>
      <c r="Y121" s="45">
        <v>45106</v>
      </c>
      <c r="Z121" s="45">
        <v>45170</v>
      </c>
      <c r="AA121" s="45">
        <v>45746</v>
      </c>
      <c r="AB121" s="45"/>
      <c r="AC121" s="100">
        <f>+IF(OR(X121="Devuelta",AL121&lt;&gt;0),$A$1-AB121,IF(AND(AA121="",Z121=""),"No radicada",IF(AA121&lt;&gt;"",$A$1-AA121,$A$1-Z121)))</f>
        <v>1</v>
      </c>
      <c r="AD121" s="100" t="str">
        <f>+IF(AC121="No radicada","No radicada",IF(AC121&lt;1,"Corriente",IF(AC121&lt;=30,"0-30",IF(AND(AC121&lt;=60,AC121&gt;30),"31-60",IF(AND(AC121&lt;=90,AC121&gt;60),"61-90",IF(AND(AC121&lt;=180,AC121&gt;90),"91-180",IF(AND(AC121&lt;=360,AC121&gt;180),"181-360",IF(AC121&gt;360,"Más de 360"))))))))</f>
        <v>0-30</v>
      </c>
      <c r="AE121" s="46">
        <v>5520202</v>
      </c>
      <c r="AF121" s="46">
        <v>1756976</v>
      </c>
      <c r="AG121" s="46">
        <v>0</v>
      </c>
      <c r="AH121" s="46">
        <v>4100</v>
      </c>
      <c r="AI121" s="46">
        <v>0</v>
      </c>
      <c r="AJ121" s="46">
        <v>1756976</v>
      </c>
      <c r="AK121" s="46">
        <v>0</v>
      </c>
      <c r="AL121" s="46">
        <v>0</v>
      </c>
      <c r="AM121" s="48"/>
      <c r="AN121" s="48"/>
      <c r="AO121" s="48" t="s">
        <v>354</v>
      </c>
      <c r="AP121" s="48" t="s">
        <v>239</v>
      </c>
      <c r="AQ121" s="46">
        <v>0</v>
      </c>
      <c r="AR121" s="46">
        <v>0</v>
      </c>
      <c r="AS121" s="46">
        <v>1756976</v>
      </c>
      <c r="AT121" s="48" t="s">
        <v>233</v>
      </c>
      <c r="AU121" s="48" t="s">
        <v>355</v>
      </c>
      <c r="AV121" s="48" t="s">
        <v>266</v>
      </c>
      <c r="AW121" s="48" t="s">
        <v>237</v>
      </c>
      <c r="AX121" s="48" t="s">
        <v>236</v>
      </c>
      <c r="AY121" s="48" t="s">
        <v>238</v>
      </c>
      <c r="AZ121" s="103">
        <v>0</v>
      </c>
      <c r="BA121" s="103">
        <v>0</v>
      </c>
      <c r="BB121" s="103">
        <v>0</v>
      </c>
      <c r="BC121" s="103">
        <v>0</v>
      </c>
      <c r="BD121" s="103">
        <v>0</v>
      </c>
      <c r="BE121" s="102">
        <v>1721837</v>
      </c>
      <c r="BF121" s="103">
        <v>0</v>
      </c>
      <c r="BG121" s="103">
        <v>0</v>
      </c>
      <c r="BH121" s="103">
        <v>0</v>
      </c>
      <c r="BI121" s="46">
        <v>3687961</v>
      </c>
      <c r="BJ121" s="41"/>
      <c r="BK121" s="41">
        <v>2201499978</v>
      </c>
      <c r="BL121" s="45">
        <v>45392</v>
      </c>
      <c r="BM121" s="41" t="s">
        <v>417</v>
      </c>
      <c r="BN121" s="46">
        <v>40191925</v>
      </c>
    </row>
    <row r="122" spans="1:66" x14ac:dyDescent="0.2">
      <c r="A122" s="18">
        <v>900169638</v>
      </c>
      <c r="B122" s="18" t="s">
        <v>20</v>
      </c>
      <c r="C122" s="18" t="s">
        <v>14</v>
      </c>
      <c r="D122" s="18">
        <v>89791</v>
      </c>
      <c r="E122" s="18" t="str">
        <f>+CONCATENATE(C122,D122)</f>
        <v>FE89791</v>
      </c>
      <c r="F122" s="18" t="s">
        <v>76</v>
      </c>
      <c r="G122" s="18" t="str">
        <f>+CONCATENATE(A122,"_",E122)</f>
        <v>900169638_FE89791</v>
      </c>
      <c r="H122" s="18">
        <v>20230531</v>
      </c>
      <c r="I122" s="18">
        <v>20230729</v>
      </c>
      <c r="J122" s="18">
        <v>60</v>
      </c>
      <c r="K122" s="19">
        <v>0</v>
      </c>
      <c r="L122" s="19">
        <v>0</v>
      </c>
      <c r="M122" s="19">
        <v>0</v>
      </c>
      <c r="N122" s="19">
        <v>0</v>
      </c>
      <c r="O122" s="19">
        <v>1622500</v>
      </c>
      <c r="P122" s="43">
        <v>1622500</v>
      </c>
      <c r="Q122" s="18" t="s">
        <v>427</v>
      </c>
      <c r="R122" s="41" t="s">
        <v>433</v>
      </c>
      <c r="S122" s="46">
        <v>0</v>
      </c>
      <c r="T122" s="41"/>
      <c r="U122" s="41"/>
      <c r="V122" s="41"/>
      <c r="W122" s="41"/>
      <c r="X122" s="41" t="s">
        <v>231</v>
      </c>
      <c r="Y122" s="45">
        <v>45077</v>
      </c>
      <c r="Z122" s="45">
        <v>45176</v>
      </c>
      <c r="AA122" s="45">
        <v>45746</v>
      </c>
      <c r="AB122" s="45"/>
      <c r="AC122" s="100">
        <f>+IF(OR(X122="Devuelta",AL122&lt;&gt;0),$A$1-AB122,IF(AND(AA122="",Z122=""),"No radicada",IF(AA122&lt;&gt;"",$A$1-AA122,$A$1-Z122)))</f>
        <v>1</v>
      </c>
      <c r="AD122" s="100" t="str">
        <f>+IF(AC122="No radicada","No radicada",IF(AC122&lt;1,"Corriente",IF(AC122&lt;=30,"0-30",IF(AND(AC122&lt;=60,AC122&gt;30),"31-60",IF(AND(AC122&lt;=90,AC122&gt;60),"61-90",IF(AND(AC122&lt;=180,AC122&gt;90),"91-180",IF(AND(AC122&lt;=360,AC122&gt;180),"181-360",IF(AC122&gt;360,"Más de 360"))))))))</f>
        <v>0-30</v>
      </c>
      <c r="AE122" s="46">
        <v>5288572</v>
      </c>
      <c r="AF122" s="46">
        <v>1655612</v>
      </c>
      <c r="AG122" s="46">
        <v>0</v>
      </c>
      <c r="AH122" s="46">
        <v>0</v>
      </c>
      <c r="AI122" s="46">
        <v>0</v>
      </c>
      <c r="AJ122" s="46">
        <v>1655612</v>
      </c>
      <c r="AK122" s="46">
        <v>0</v>
      </c>
      <c r="AL122" s="46">
        <v>0</v>
      </c>
      <c r="AM122" s="48"/>
      <c r="AN122" s="48"/>
      <c r="AO122" s="48" t="s">
        <v>340</v>
      </c>
      <c r="AP122" s="48" t="s">
        <v>239</v>
      </c>
      <c r="AQ122" s="46">
        <v>0</v>
      </c>
      <c r="AR122" s="46">
        <v>0</v>
      </c>
      <c r="AS122" s="46">
        <v>1655612</v>
      </c>
      <c r="AT122" s="48" t="s">
        <v>233</v>
      </c>
      <c r="AU122" s="48" t="s">
        <v>341</v>
      </c>
      <c r="AV122" s="48" t="s">
        <v>235</v>
      </c>
      <c r="AW122" s="48" t="s">
        <v>237</v>
      </c>
      <c r="AX122" s="48" t="s">
        <v>236</v>
      </c>
      <c r="AY122" s="48" t="s">
        <v>238</v>
      </c>
      <c r="AZ122" s="103">
        <v>0</v>
      </c>
      <c r="BA122" s="103">
        <v>0</v>
      </c>
      <c r="BB122" s="103">
        <v>0</v>
      </c>
      <c r="BC122" s="103">
        <v>0</v>
      </c>
      <c r="BD122" s="103">
        <v>0</v>
      </c>
      <c r="BE122" s="102">
        <v>1622500</v>
      </c>
      <c r="BF122" s="103">
        <v>0</v>
      </c>
      <c r="BG122" s="103">
        <v>0</v>
      </c>
      <c r="BH122" s="103">
        <v>0</v>
      </c>
      <c r="BI122" s="46">
        <v>3560301</v>
      </c>
      <c r="BJ122" s="41"/>
      <c r="BK122" s="41">
        <v>2201499978</v>
      </c>
      <c r="BL122" s="45">
        <v>45392</v>
      </c>
      <c r="BM122" s="41" t="s">
        <v>417</v>
      </c>
      <c r="BN122" s="46">
        <v>40191925</v>
      </c>
    </row>
    <row r="123" spans="1:66" x14ac:dyDescent="0.2">
      <c r="A123" s="18">
        <v>900169638</v>
      </c>
      <c r="B123" s="18" t="s">
        <v>20</v>
      </c>
      <c r="C123" s="18" t="s">
        <v>14</v>
      </c>
      <c r="D123" s="18">
        <v>104706</v>
      </c>
      <c r="E123" s="18" t="str">
        <f>+CONCATENATE(C123,D123)</f>
        <v>FE104706</v>
      </c>
      <c r="F123" s="18" t="s">
        <v>87</v>
      </c>
      <c r="G123" s="18" t="str">
        <f>+CONCATENATE(A123,"_",E123)</f>
        <v>900169638_FE104706</v>
      </c>
      <c r="H123" s="18">
        <v>20230831</v>
      </c>
      <c r="I123" s="18">
        <v>20231029</v>
      </c>
      <c r="J123" s="18">
        <v>60</v>
      </c>
      <c r="K123" s="19">
        <v>0</v>
      </c>
      <c r="L123" s="19">
        <v>0</v>
      </c>
      <c r="M123" s="19">
        <v>0</v>
      </c>
      <c r="N123" s="19">
        <v>0</v>
      </c>
      <c r="O123" s="19">
        <v>1280663</v>
      </c>
      <c r="P123" s="43">
        <v>1280663</v>
      </c>
      <c r="Q123" s="18" t="s">
        <v>427</v>
      </c>
      <c r="R123" s="41" t="s">
        <v>433</v>
      </c>
      <c r="S123" s="46">
        <v>0</v>
      </c>
      <c r="T123" s="41"/>
      <c r="U123" s="41"/>
      <c r="V123" s="41"/>
      <c r="W123" s="41"/>
      <c r="X123" s="41" t="s">
        <v>231</v>
      </c>
      <c r="Y123" s="45">
        <v>45169</v>
      </c>
      <c r="Z123" s="45">
        <v>45181</v>
      </c>
      <c r="AA123" s="45">
        <v>45746</v>
      </c>
      <c r="AB123" s="45"/>
      <c r="AC123" s="100">
        <f>+IF(OR(X123="Devuelta",AL123&lt;&gt;0),$A$1-AB123,IF(AND(AA123="",Z123=""),"No radicada",IF(AA123&lt;&gt;"",$A$1-AA123,$A$1-Z123)))</f>
        <v>1</v>
      </c>
      <c r="AD123" s="100" t="str">
        <f>+IF(AC123="No radicada","No radicada",IF(AC123&lt;1,"Corriente",IF(AC123&lt;=30,"0-30",IF(AND(AC123&lt;=60,AC123&gt;30),"31-60",IF(AND(AC123&lt;=90,AC123&gt;60),"61-90",IF(AND(AC123&lt;=180,AC123&gt;90),"91-180",IF(AND(AC123&lt;=360,AC123&gt;180),"181-360",IF(AC123&gt;360,"Más de 360"))))))))</f>
        <v>0-30</v>
      </c>
      <c r="AE123" s="46">
        <v>10990437</v>
      </c>
      <c r="AF123" s="46">
        <v>1306800</v>
      </c>
      <c r="AG123" s="46">
        <v>0</v>
      </c>
      <c r="AH123" s="46">
        <v>0</v>
      </c>
      <c r="AI123" s="46">
        <v>0</v>
      </c>
      <c r="AJ123" s="46">
        <v>1306800</v>
      </c>
      <c r="AK123" s="46">
        <v>0</v>
      </c>
      <c r="AL123" s="46">
        <v>0</v>
      </c>
      <c r="AM123" s="48"/>
      <c r="AN123" s="48"/>
      <c r="AO123" s="48" t="s">
        <v>308</v>
      </c>
      <c r="AP123" s="48" t="s">
        <v>239</v>
      </c>
      <c r="AQ123" s="46">
        <v>0</v>
      </c>
      <c r="AR123" s="46">
        <v>0</v>
      </c>
      <c r="AS123" s="46">
        <v>1306800</v>
      </c>
      <c r="AT123" s="48" t="s">
        <v>233</v>
      </c>
      <c r="AU123" s="48" t="s">
        <v>309</v>
      </c>
      <c r="AV123" s="48" t="s">
        <v>235</v>
      </c>
      <c r="AW123" s="48" t="s">
        <v>237</v>
      </c>
      <c r="AX123" s="48" t="s">
        <v>236</v>
      </c>
      <c r="AY123" s="48" t="s">
        <v>297</v>
      </c>
      <c r="AZ123" s="103">
        <v>0</v>
      </c>
      <c r="BA123" s="103">
        <v>0</v>
      </c>
      <c r="BB123" s="103">
        <v>0</v>
      </c>
      <c r="BC123" s="103">
        <v>0</v>
      </c>
      <c r="BD123" s="103">
        <v>0</v>
      </c>
      <c r="BE123" s="102">
        <v>1280663</v>
      </c>
      <c r="BF123" s="103">
        <v>0</v>
      </c>
      <c r="BG123" s="103">
        <v>0</v>
      </c>
      <c r="BH123" s="103">
        <v>0</v>
      </c>
      <c r="BI123" s="46">
        <v>9489965</v>
      </c>
      <c r="BJ123" s="41"/>
      <c r="BK123" s="41">
        <v>2201453008</v>
      </c>
      <c r="BL123" s="45">
        <v>45247</v>
      </c>
      <c r="BM123" s="41" t="s">
        <v>417</v>
      </c>
      <c r="BN123" s="46">
        <v>43130040</v>
      </c>
    </row>
    <row r="124" spans="1:66" x14ac:dyDescent="0.2">
      <c r="A124" s="18">
        <v>900169638</v>
      </c>
      <c r="B124" s="18" t="s">
        <v>20</v>
      </c>
      <c r="C124" s="18" t="s">
        <v>14</v>
      </c>
      <c r="D124" s="18">
        <v>118942</v>
      </c>
      <c r="E124" s="18" t="str">
        <f>+CONCATENATE(C124,D124)</f>
        <v>FE118942</v>
      </c>
      <c r="F124" s="18" t="s">
        <v>114</v>
      </c>
      <c r="G124" s="18" t="str">
        <f>+CONCATENATE(A124,"_",E124)</f>
        <v>900169638_FE118942</v>
      </c>
      <c r="H124" s="18">
        <v>20240210</v>
      </c>
      <c r="I124" s="18">
        <v>20240409</v>
      </c>
      <c r="J124" s="18">
        <v>60</v>
      </c>
      <c r="K124" s="19">
        <v>0</v>
      </c>
      <c r="L124" s="19">
        <v>0</v>
      </c>
      <c r="M124" s="19">
        <v>0</v>
      </c>
      <c r="N124" s="19">
        <v>0</v>
      </c>
      <c r="O124" s="19">
        <v>1046640</v>
      </c>
      <c r="P124" s="43">
        <v>1046640</v>
      </c>
      <c r="Q124" s="18" t="s">
        <v>427</v>
      </c>
      <c r="R124" s="41" t="s">
        <v>433</v>
      </c>
      <c r="S124" s="46">
        <v>0</v>
      </c>
      <c r="T124" s="41"/>
      <c r="U124" s="41"/>
      <c r="V124" s="41"/>
      <c r="W124" s="41"/>
      <c r="X124" s="41" t="s">
        <v>231</v>
      </c>
      <c r="Y124" s="45">
        <v>45332</v>
      </c>
      <c r="Z124" s="45">
        <v>45352</v>
      </c>
      <c r="AA124" s="45">
        <v>45746</v>
      </c>
      <c r="AB124" s="45"/>
      <c r="AC124" s="100">
        <f>+IF(OR(X124="Devuelta",AL124&lt;&gt;0),$A$1-AB124,IF(AND(AA124="",Z124=""),"No radicada",IF(AA124&lt;&gt;"",$A$1-AA124,$A$1-Z124)))</f>
        <v>1</v>
      </c>
      <c r="AD124" s="100" t="str">
        <f>+IF(AC124="No radicada","No radicada",IF(AC124&lt;1,"Corriente",IF(AC124&lt;=30,"0-30",IF(AND(AC124&lt;=60,AC124&gt;30),"31-60",IF(AND(AC124&lt;=90,AC124&gt;60),"61-90",IF(AND(AC124&lt;=180,AC124&gt;90),"91-180",IF(AND(AC124&lt;=360,AC124&gt;180),"181-360",IF(AC124&gt;360,"Más de 360"))))))))</f>
        <v>0-30</v>
      </c>
      <c r="AE124" s="46">
        <v>8284020</v>
      </c>
      <c r="AF124" s="46">
        <v>1068000</v>
      </c>
      <c r="AG124" s="46">
        <v>0</v>
      </c>
      <c r="AH124" s="46">
        <v>0</v>
      </c>
      <c r="AI124" s="46">
        <v>0</v>
      </c>
      <c r="AJ124" s="46">
        <v>1068000</v>
      </c>
      <c r="AK124" s="46">
        <v>0</v>
      </c>
      <c r="AL124" s="46">
        <v>0</v>
      </c>
      <c r="AM124" s="48"/>
      <c r="AN124" s="48"/>
      <c r="AO124" s="48" t="s">
        <v>301</v>
      </c>
      <c r="AP124" s="48" t="s">
        <v>239</v>
      </c>
      <c r="AQ124" s="46">
        <v>0</v>
      </c>
      <c r="AR124" s="46">
        <v>0</v>
      </c>
      <c r="AS124" s="46">
        <v>1068000</v>
      </c>
      <c r="AT124" s="48" t="s">
        <v>233</v>
      </c>
      <c r="AU124" s="48" t="s">
        <v>302</v>
      </c>
      <c r="AV124" s="48" t="s">
        <v>235</v>
      </c>
      <c r="AW124" s="48" t="s">
        <v>237</v>
      </c>
      <c r="AX124" s="48" t="s">
        <v>236</v>
      </c>
      <c r="AY124" s="48" t="s">
        <v>238</v>
      </c>
      <c r="AZ124" s="103">
        <v>0</v>
      </c>
      <c r="BA124" s="103">
        <v>0</v>
      </c>
      <c r="BB124" s="103">
        <v>0</v>
      </c>
      <c r="BC124" s="103">
        <v>0</v>
      </c>
      <c r="BD124" s="103">
        <v>0</v>
      </c>
      <c r="BE124" s="102">
        <v>1046640</v>
      </c>
      <c r="BF124" s="103">
        <v>0</v>
      </c>
      <c r="BG124" s="103">
        <v>0</v>
      </c>
      <c r="BH124" s="103">
        <v>0</v>
      </c>
      <c r="BI124" s="46">
        <v>7071700</v>
      </c>
      <c r="BJ124" s="41"/>
      <c r="BK124" s="41">
        <v>2201520127</v>
      </c>
      <c r="BL124" s="45">
        <v>45460</v>
      </c>
      <c r="BM124" s="41" t="s">
        <v>417</v>
      </c>
      <c r="BN124" s="46">
        <v>28483889</v>
      </c>
    </row>
    <row r="125" spans="1:66" x14ac:dyDescent="0.2">
      <c r="A125" s="18">
        <v>900169638</v>
      </c>
      <c r="B125" s="18" t="s">
        <v>20</v>
      </c>
      <c r="C125" s="18" t="s">
        <v>14</v>
      </c>
      <c r="D125" s="18">
        <v>102646</v>
      </c>
      <c r="E125" s="18" t="str">
        <f>+CONCATENATE(C125,D125)</f>
        <v>FE102646</v>
      </c>
      <c r="F125" s="18" t="s">
        <v>85</v>
      </c>
      <c r="G125" s="18" t="str">
        <f>+CONCATENATE(A125,"_",E125)</f>
        <v>900169638_FE102646</v>
      </c>
      <c r="H125" s="18">
        <v>20230731</v>
      </c>
      <c r="I125" s="18">
        <v>20230928</v>
      </c>
      <c r="J125" s="18">
        <v>60</v>
      </c>
      <c r="K125" s="19">
        <v>0</v>
      </c>
      <c r="L125" s="19">
        <v>0</v>
      </c>
      <c r="M125" s="19">
        <v>0</v>
      </c>
      <c r="N125" s="19">
        <v>0</v>
      </c>
      <c r="O125" s="19">
        <v>1033262</v>
      </c>
      <c r="P125" s="43">
        <v>1033262</v>
      </c>
      <c r="Q125" s="18" t="s">
        <v>427</v>
      </c>
      <c r="R125" s="41" t="s">
        <v>433</v>
      </c>
      <c r="S125" s="46">
        <v>0</v>
      </c>
      <c r="T125" s="41"/>
      <c r="U125" s="41"/>
      <c r="V125" s="41"/>
      <c r="W125" s="41"/>
      <c r="X125" s="41" t="s">
        <v>231</v>
      </c>
      <c r="Y125" s="45">
        <v>45138</v>
      </c>
      <c r="Z125" s="45">
        <v>45170</v>
      </c>
      <c r="AA125" s="45">
        <v>45746</v>
      </c>
      <c r="AB125" s="45"/>
      <c r="AC125" s="100">
        <f>+IF(OR(X125="Devuelta",AL125&lt;&gt;0),$A$1-AB125,IF(AND(AA125="",Z125=""),"No radicada",IF(AA125&lt;&gt;"",$A$1-AA125,$A$1-Z125)))</f>
        <v>1</v>
      </c>
      <c r="AD125" s="100" t="str">
        <f>+IF(AC125="No radicada","No radicada",IF(AC125&lt;1,"Corriente",IF(AC125&lt;=30,"0-30",IF(AND(AC125&lt;=60,AC125&gt;30),"31-60",IF(AND(AC125&lt;=90,AC125&gt;60),"61-90",IF(AND(AC125&lt;=180,AC125&gt;90),"91-180",IF(AND(AC125&lt;=360,AC125&gt;180),"181-360",IF(AC125&gt;360,"Más de 360"))))))))</f>
        <v>0-30</v>
      </c>
      <c r="AE125" s="46">
        <v>9730938</v>
      </c>
      <c r="AF125" s="46">
        <v>1054350</v>
      </c>
      <c r="AG125" s="46">
        <v>0</v>
      </c>
      <c r="AH125" s="46">
        <v>0</v>
      </c>
      <c r="AI125" s="46">
        <v>0</v>
      </c>
      <c r="AJ125" s="46">
        <v>1054350</v>
      </c>
      <c r="AK125" s="46">
        <v>0</v>
      </c>
      <c r="AL125" s="46">
        <v>0</v>
      </c>
      <c r="AM125" s="48"/>
      <c r="AN125" s="48"/>
      <c r="AO125" s="48" t="s">
        <v>232</v>
      </c>
      <c r="AP125" s="48" t="s">
        <v>239</v>
      </c>
      <c r="AQ125" s="46">
        <v>0</v>
      </c>
      <c r="AR125" s="46">
        <v>0</v>
      </c>
      <c r="AS125" s="46">
        <v>1054350</v>
      </c>
      <c r="AT125" s="48" t="s">
        <v>233</v>
      </c>
      <c r="AU125" s="48" t="s">
        <v>234</v>
      </c>
      <c r="AV125" s="48" t="s">
        <v>235</v>
      </c>
      <c r="AW125" s="48" t="s">
        <v>237</v>
      </c>
      <c r="AX125" s="48" t="s">
        <v>236</v>
      </c>
      <c r="AY125" s="48" t="s">
        <v>238</v>
      </c>
      <c r="AZ125" s="103">
        <v>0</v>
      </c>
      <c r="BA125" s="103">
        <v>0</v>
      </c>
      <c r="BB125" s="103">
        <v>0</v>
      </c>
      <c r="BC125" s="103">
        <v>0</v>
      </c>
      <c r="BD125" s="103">
        <v>0</v>
      </c>
      <c r="BE125" s="102">
        <v>1033262</v>
      </c>
      <c r="BF125" s="103">
        <v>0</v>
      </c>
      <c r="BG125" s="103">
        <v>0</v>
      </c>
      <c r="BH125" s="103">
        <v>0</v>
      </c>
      <c r="BI125" s="46">
        <v>8503057</v>
      </c>
      <c r="BJ125" s="41"/>
      <c r="BK125" s="41">
        <v>2201453008</v>
      </c>
      <c r="BL125" s="45">
        <v>45247</v>
      </c>
      <c r="BM125" s="41" t="s">
        <v>417</v>
      </c>
      <c r="BN125" s="46">
        <v>43130040</v>
      </c>
    </row>
    <row r="126" spans="1:66" x14ac:dyDescent="0.2">
      <c r="A126" s="18">
        <v>900169638</v>
      </c>
      <c r="B126" s="18" t="s">
        <v>20</v>
      </c>
      <c r="C126" s="18" t="s">
        <v>14</v>
      </c>
      <c r="D126" s="18">
        <v>112349</v>
      </c>
      <c r="E126" s="18" t="str">
        <f>+CONCATENATE(C126,D126)</f>
        <v>FE112349</v>
      </c>
      <c r="F126" s="18" t="s">
        <v>102</v>
      </c>
      <c r="G126" s="18" t="str">
        <f>+CONCATENATE(A126,"_",E126)</f>
        <v>900169638_FE112349</v>
      </c>
      <c r="H126" s="18">
        <v>20231130</v>
      </c>
      <c r="I126" s="18">
        <v>20240128</v>
      </c>
      <c r="J126" s="18">
        <v>60</v>
      </c>
      <c r="K126" s="19">
        <v>0</v>
      </c>
      <c r="L126" s="19">
        <v>0</v>
      </c>
      <c r="M126" s="19">
        <v>0</v>
      </c>
      <c r="N126" s="19">
        <v>0</v>
      </c>
      <c r="O126" s="19">
        <v>989604</v>
      </c>
      <c r="P126" s="43">
        <v>989604</v>
      </c>
      <c r="Q126" s="18" t="s">
        <v>427</v>
      </c>
      <c r="R126" s="41" t="s">
        <v>433</v>
      </c>
      <c r="S126" s="46">
        <v>0</v>
      </c>
      <c r="T126" s="41"/>
      <c r="U126" s="41"/>
      <c r="V126" s="41"/>
      <c r="W126" s="41"/>
      <c r="X126" s="41" t="s">
        <v>231</v>
      </c>
      <c r="Y126" s="45">
        <v>45260</v>
      </c>
      <c r="Z126" s="45">
        <v>45272</v>
      </c>
      <c r="AA126" s="45">
        <v>45746</v>
      </c>
      <c r="AB126" s="45"/>
      <c r="AC126" s="100">
        <f>+IF(OR(X126="Devuelta",AL126&lt;&gt;0),$A$1-AB126,IF(AND(AA126="",Z126=""),"No radicada",IF(AA126&lt;&gt;"",$A$1-AA126,$A$1-Z126)))</f>
        <v>1</v>
      </c>
      <c r="AD126" s="100" t="str">
        <f>+IF(AC126="No radicada","No radicada",IF(AC126&lt;1,"Corriente",IF(AC126&lt;=30,"0-30",IF(AND(AC126&lt;=60,AC126&gt;30),"31-60",IF(AND(AC126&lt;=90,AC126&gt;60),"61-90",IF(AND(AC126&lt;=180,AC126&gt;90),"91-180",IF(AND(AC126&lt;=360,AC126&gt;180),"181-360",IF(AC126&gt;360,"Más de 360"))))))))</f>
        <v>0-30</v>
      </c>
      <c r="AE126" s="46">
        <v>11024312</v>
      </c>
      <c r="AF126" s="46">
        <v>1009800</v>
      </c>
      <c r="AG126" s="46">
        <v>0</v>
      </c>
      <c r="AH126" s="46">
        <v>0</v>
      </c>
      <c r="AI126" s="46">
        <v>0</v>
      </c>
      <c r="AJ126" s="46">
        <v>1009800</v>
      </c>
      <c r="AK126" s="46">
        <v>0</v>
      </c>
      <c r="AL126" s="46">
        <v>0</v>
      </c>
      <c r="AM126" s="48"/>
      <c r="AN126" s="48"/>
      <c r="AO126" s="48" t="s">
        <v>312</v>
      </c>
      <c r="AP126" s="48" t="s">
        <v>239</v>
      </c>
      <c r="AQ126" s="46">
        <v>0</v>
      </c>
      <c r="AR126" s="46">
        <v>0</v>
      </c>
      <c r="AS126" s="46">
        <v>1009800</v>
      </c>
      <c r="AT126" s="48" t="s">
        <v>233</v>
      </c>
      <c r="AU126" s="48" t="s">
        <v>313</v>
      </c>
      <c r="AV126" s="48" t="s">
        <v>235</v>
      </c>
      <c r="AW126" s="48" t="s">
        <v>237</v>
      </c>
      <c r="AX126" s="48" t="s">
        <v>236</v>
      </c>
      <c r="AY126" s="48" t="s">
        <v>238</v>
      </c>
      <c r="AZ126" s="103">
        <v>0</v>
      </c>
      <c r="BA126" s="103">
        <v>0</v>
      </c>
      <c r="BB126" s="103">
        <v>0</v>
      </c>
      <c r="BC126" s="103">
        <v>0</v>
      </c>
      <c r="BD126" s="103">
        <v>0</v>
      </c>
      <c r="BE126" s="102">
        <v>989604</v>
      </c>
      <c r="BF126" s="103">
        <v>0</v>
      </c>
      <c r="BG126" s="103">
        <v>0</v>
      </c>
      <c r="BH126" s="103">
        <v>0</v>
      </c>
      <c r="BI126" s="46">
        <v>9814222</v>
      </c>
      <c r="BJ126" s="41"/>
      <c r="BK126" s="41">
        <v>2201499978</v>
      </c>
      <c r="BL126" s="45">
        <v>45392</v>
      </c>
      <c r="BM126" s="41" t="s">
        <v>417</v>
      </c>
      <c r="BN126" s="46">
        <v>40191925</v>
      </c>
    </row>
    <row r="127" spans="1:66" x14ac:dyDescent="0.2">
      <c r="A127" s="18">
        <v>900169638</v>
      </c>
      <c r="B127" s="18" t="s">
        <v>20</v>
      </c>
      <c r="C127" s="18" t="s">
        <v>14</v>
      </c>
      <c r="D127" s="18">
        <v>109308</v>
      </c>
      <c r="E127" s="18" t="str">
        <f>+CONCATENATE(C127,D127)</f>
        <v>FE109308</v>
      </c>
      <c r="F127" s="18" t="s">
        <v>94</v>
      </c>
      <c r="G127" s="18" t="str">
        <f>+CONCATENATE(A127,"_",E127)</f>
        <v>900169638_FE109308</v>
      </c>
      <c r="H127" s="18">
        <v>20231031</v>
      </c>
      <c r="I127" s="18">
        <v>20231229</v>
      </c>
      <c r="J127" s="18">
        <v>60</v>
      </c>
      <c r="K127" s="19">
        <v>0</v>
      </c>
      <c r="L127" s="19">
        <v>0</v>
      </c>
      <c r="M127" s="19">
        <v>0</v>
      </c>
      <c r="N127" s="19">
        <v>0</v>
      </c>
      <c r="O127" s="19">
        <v>989212</v>
      </c>
      <c r="P127" s="43">
        <v>989212</v>
      </c>
      <c r="Q127" s="18" t="s">
        <v>431</v>
      </c>
      <c r="R127" s="41" t="s">
        <v>433</v>
      </c>
      <c r="S127" s="46">
        <v>0</v>
      </c>
      <c r="T127" s="41"/>
      <c r="U127" s="41"/>
      <c r="V127" s="41"/>
      <c r="W127" s="41"/>
      <c r="X127" s="41" t="s">
        <v>231</v>
      </c>
      <c r="Y127" s="45">
        <v>45230</v>
      </c>
      <c r="Z127" s="45">
        <v>45245</v>
      </c>
      <c r="AA127" s="45">
        <v>45248</v>
      </c>
      <c r="AB127" s="45"/>
      <c r="AC127" s="100">
        <f>+IF(OR(X127="Devuelta",AL127&lt;&gt;0),$A$1-AB127,IF(AND(AA127="",Z127=""),"No radicada",IF(AA127&lt;&gt;"",$A$1-AA127,$A$1-Z127)))</f>
        <v>499</v>
      </c>
      <c r="AD127" s="100" t="str">
        <f>+IF(AC127="No radicada","No radicada",IF(AC127&lt;1,"Corriente",IF(AC127&lt;=30,"0-30",IF(AND(AC127&lt;=60,AC127&gt;30),"31-60",IF(AND(AC127&lt;=90,AC127&gt;60),"61-90",IF(AND(AC127&lt;=180,AC127&gt;90),"91-180",IF(AND(AC127&lt;=360,AC127&gt;180),"181-360",IF(AC127&gt;360,"Más de 360"))))))))</f>
        <v>Más de 360</v>
      </c>
      <c r="AE127" s="46">
        <v>11298054</v>
      </c>
      <c r="AF127" s="46">
        <v>11298054</v>
      </c>
      <c r="AG127" s="46">
        <v>0</v>
      </c>
      <c r="AH127" s="46">
        <v>0</v>
      </c>
      <c r="AI127" s="46">
        <v>0</v>
      </c>
      <c r="AJ127" s="46">
        <v>1009400</v>
      </c>
      <c r="AK127" s="46">
        <v>0</v>
      </c>
      <c r="AL127" s="46">
        <v>0</v>
      </c>
      <c r="AM127" s="48"/>
      <c r="AN127" s="48"/>
      <c r="AO127" s="48" t="s">
        <v>310</v>
      </c>
      <c r="AP127" s="48" t="s">
        <v>251</v>
      </c>
      <c r="AQ127" s="46">
        <v>205773</v>
      </c>
      <c r="AR127" s="46">
        <v>10288654</v>
      </c>
      <c r="AS127" s="46">
        <v>1009400</v>
      </c>
      <c r="AT127" s="48" t="s">
        <v>233</v>
      </c>
      <c r="AU127" s="48" t="s">
        <v>311</v>
      </c>
      <c r="AV127" s="48" t="s">
        <v>235</v>
      </c>
      <c r="AW127" s="48" t="s">
        <v>237</v>
      </c>
      <c r="AX127" s="48" t="s">
        <v>236</v>
      </c>
      <c r="AY127" s="48" t="s">
        <v>297</v>
      </c>
      <c r="AZ127" s="103">
        <v>0</v>
      </c>
      <c r="BA127" s="103">
        <v>0</v>
      </c>
      <c r="BB127" s="103">
        <v>0</v>
      </c>
      <c r="BC127" s="103">
        <v>0</v>
      </c>
      <c r="BD127" s="103">
        <v>0</v>
      </c>
      <c r="BE127" s="102">
        <v>989212</v>
      </c>
      <c r="BF127" s="103">
        <v>0</v>
      </c>
      <c r="BG127" s="103">
        <v>0</v>
      </c>
      <c r="BH127" s="103">
        <v>0</v>
      </c>
      <c r="BI127" s="46">
        <v>10082881</v>
      </c>
      <c r="BJ127" s="41"/>
      <c r="BK127" s="41">
        <v>2201490729</v>
      </c>
      <c r="BL127" s="45">
        <v>45362</v>
      </c>
      <c r="BM127" s="41" t="s">
        <v>417</v>
      </c>
      <c r="BN127" s="46">
        <v>29610091</v>
      </c>
    </row>
    <row r="128" spans="1:66" x14ac:dyDescent="0.2">
      <c r="A128" s="18">
        <v>900169638</v>
      </c>
      <c r="B128" s="18" t="s">
        <v>20</v>
      </c>
      <c r="C128" s="18" t="s">
        <v>14</v>
      </c>
      <c r="D128" s="18">
        <v>140003</v>
      </c>
      <c r="E128" s="18" t="str">
        <f>+CONCATENATE(C128,D128)</f>
        <v>FE140003</v>
      </c>
      <c r="F128" s="18" t="s">
        <v>193</v>
      </c>
      <c r="G128" s="18" t="str">
        <f>+CONCATENATE(A128,"_",E128)</f>
        <v>900169638_FE140003</v>
      </c>
      <c r="H128" s="18">
        <v>20241206</v>
      </c>
      <c r="I128" s="18">
        <v>20250203</v>
      </c>
      <c r="J128" s="18">
        <v>60</v>
      </c>
      <c r="K128" s="19">
        <v>0</v>
      </c>
      <c r="L128" s="19">
        <v>930692</v>
      </c>
      <c r="M128" s="19">
        <v>0</v>
      </c>
      <c r="N128" s="19">
        <v>0</v>
      </c>
      <c r="O128" s="19">
        <v>0</v>
      </c>
      <c r="P128" s="43">
        <v>930692</v>
      </c>
      <c r="Q128" s="18" t="s">
        <v>431</v>
      </c>
      <c r="R128" s="41" t="s">
        <v>433</v>
      </c>
      <c r="S128" s="46">
        <v>0</v>
      </c>
      <c r="T128" s="41"/>
      <c r="U128" s="41"/>
      <c r="V128" s="41"/>
      <c r="W128" s="41"/>
      <c r="X128" s="41" t="s">
        <v>231</v>
      </c>
      <c r="Y128" s="45">
        <v>45632</v>
      </c>
      <c r="Z128" s="45">
        <v>45638</v>
      </c>
      <c r="AA128" s="45">
        <v>45642</v>
      </c>
      <c r="AB128" s="45"/>
      <c r="AC128" s="100">
        <f>+IF(OR(X128="Devuelta",AL128&lt;&gt;0),$A$1-AB128,IF(AND(AA128="",Z128=""),"No radicada",IF(AA128&lt;&gt;"",$A$1-AA128,$A$1-Z128)))</f>
        <v>105</v>
      </c>
      <c r="AD128" s="100" t="str">
        <f>+IF(AC128="No radicada","No radicada",IF(AC128&lt;1,"Corriente",IF(AC128&lt;=30,"0-30",IF(AND(AC128&lt;=60,AC128&gt;30),"31-60",IF(AND(AC128&lt;=90,AC128&gt;60),"61-90",IF(AND(AC128&lt;=180,AC128&gt;90),"91-180",IF(AND(AC128&lt;=360,AC128&gt;180),"181-360",IF(AC128&gt;360,"Más de 360"))))))))</f>
        <v>91-180</v>
      </c>
      <c r="AE128" s="46">
        <v>11826596</v>
      </c>
      <c r="AF128" s="46">
        <v>11826596</v>
      </c>
      <c r="AG128" s="46">
        <v>0</v>
      </c>
      <c r="AH128" s="46">
        <v>0</v>
      </c>
      <c r="AI128" s="46">
        <v>0</v>
      </c>
      <c r="AJ128" s="46">
        <v>930692</v>
      </c>
      <c r="AK128" s="46">
        <v>0</v>
      </c>
      <c r="AL128" s="46">
        <v>0</v>
      </c>
      <c r="AM128" s="48"/>
      <c r="AN128" s="48"/>
      <c r="AO128" s="48" t="s">
        <v>361</v>
      </c>
      <c r="AP128" s="48" t="s">
        <v>251</v>
      </c>
      <c r="AQ128" s="46">
        <v>291605</v>
      </c>
      <c r="AR128" s="46">
        <v>10895904</v>
      </c>
      <c r="AS128" s="46">
        <v>930692</v>
      </c>
      <c r="AT128" s="48" t="s">
        <v>233</v>
      </c>
      <c r="AU128" s="48" t="s">
        <v>362</v>
      </c>
      <c r="AV128" s="48" t="s">
        <v>235</v>
      </c>
      <c r="AW128" s="48" t="s">
        <v>237</v>
      </c>
      <c r="AX128" s="48" t="s">
        <v>236</v>
      </c>
      <c r="AY128" s="48" t="s">
        <v>238</v>
      </c>
      <c r="AZ128" s="103">
        <v>0</v>
      </c>
      <c r="BA128" s="103">
        <v>0</v>
      </c>
      <c r="BB128" s="103">
        <v>0</v>
      </c>
      <c r="BC128" s="103">
        <v>0</v>
      </c>
      <c r="BD128" s="103">
        <v>0</v>
      </c>
      <c r="BE128" s="102">
        <v>930692</v>
      </c>
      <c r="BF128" s="103">
        <v>0</v>
      </c>
      <c r="BG128" s="103">
        <v>0</v>
      </c>
      <c r="BH128" s="103">
        <v>0</v>
      </c>
      <c r="BI128" s="46">
        <v>10604299</v>
      </c>
      <c r="BJ128" s="41"/>
      <c r="BK128" s="41">
        <v>2201583977</v>
      </c>
      <c r="BL128" s="45">
        <v>45686</v>
      </c>
      <c r="BM128" s="41" t="s">
        <v>417</v>
      </c>
      <c r="BN128" s="46">
        <v>33600992</v>
      </c>
    </row>
    <row r="129" spans="1:66" x14ac:dyDescent="0.2">
      <c r="A129" s="18">
        <v>900169638</v>
      </c>
      <c r="B129" s="18" t="s">
        <v>20</v>
      </c>
      <c r="C129" s="18" t="s">
        <v>14</v>
      </c>
      <c r="D129" s="18">
        <v>114979</v>
      </c>
      <c r="E129" s="18" t="str">
        <f>+CONCATENATE(C129,D129)</f>
        <v>FE114979</v>
      </c>
      <c r="F129" s="18" t="s">
        <v>103</v>
      </c>
      <c r="G129" s="18" t="str">
        <f>+CONCATENATE(A129,"_",E129)</f>
        <v>900169638_FE114979</v>
      </c>
      <c r="H129" s="18">
        <v>20231231</v>
      </c>
      <c r="I129" s="18">
        <v>20240228</v>
      </c>
      <c r="J129" s="18">
        <v>60</v>
      </c>
      <c r="K129" s="19">
        <v>0</v>
      </c>
      <c r="L129" s="19">
        <v>0</v>
      </c>
      <c r="M129" s="19">
        <v>0</v>
      </c>
      <c r="N129" s="19">
        <v>0</v>
      </c>
      <c r="O129" s="19">
        <v>840880</v>
      </c>
      <c r="P129" s="43">
        <v>840880</v>
      </c>
      <c r="Q129" s="18" t="s">
        <v>427</v>
      </c>
      <c r="R129" s="41" t="s">
        <v>433</v>
      </c>
      <c r="S129" s="46">
        <v>0</v>
      </c>
      <c r="T129" s="41"/>
      <c r="U129" s="41"/>
      <c r="V129" s="41"/>
      <c r="W129" s="41"/>
      <c r="X129" s="41" t="s">
        <v>231</v>
      </c>
      <c r="Y129" s="45">
        <v>45291</v>
      </c>
      <c r="Z129" s="45">
        <v>45306</v>
      </c>
      <c r="AA129" s="45">
        <v>45746</v>
      </c>
      <c r="AB129" s="45"/>
      <c r="AC129" s="100">
        <f>+IF(OR(X129="Devuelta",AL129&lt;&gt;0),$A$1-AB129,IF(AND(AA129="",Z129=""),"No radicada",IF(AA129&lt;&gt;"",$A$1-AA129,$A$1-Z129)))</f>
        <v>1</v>
      </c>
      <c r="AD129" s="100" t="str">
        <f>+IF(AC129="No radicada","No radicada",IF(AC129&lt;1,"Corriente",IF(AC129&lt;=30,"0-30",IF(AND(AC129&lt;=60,AC129&gt;30),"31-60",IF(AND(AC129&lt;=90,AC129&gt;60),"61-90",IF(AND(AC129&lt;=180,AC129&gt;90),"91-180",IF(AND(AC129&lt;=360,AC129&gt;180),"181-360",IF(AC129&gt;360,"Más de 360"))))))))</f>
        <v>0-30</v>
      </c>
      <c r="AE129" s="46">
        <v>11416004</v>
      </c>
      <c r="AF129" s="46">
        <v>1069200</v>
      </c>
      <c r="AG129" s="46">
        <v>0</v>
      </c>
      <c r="AH129" s="46">
        <v>0</v>
      </c>
      <c r="AI129" s="46">
        <v>0</v>
      </c>
      <c r="AJ129" s="46">
        <v>1069200</v>
      </c>
      <c r="AK129" s="46">
        <v>0</v>
      </c>
      <c r="AL129" s="46">
        <v>0</v>
      </c>
      <c r="AM129" s="48"/>
      <c r="AN129" s="48"/>
      <c r="AO129" s="48" t="s">
        <v>314</v>
      </c>
      <c r="AP129" s="48" t="s">
        <v>239</v>
      </c>
      <c r="AQ129" s="46">
        <v>0</v>
      </c>
      <c r="AR129" s="46">
        <v>0</v>
      </c>
      <c r="AS129" s="46">
        <v>1069200</v>
      </c>
      <c r="AT129" s="48" t="s">
        <v>233</v>
      </c>
      <c r="AU129" s="48" t="s">
        <v>315</v>
      </c>
      <c r="AV129" s="48" t="s">
        <v>235</v>
      </c>
      <c r="AW129" s="48" t="s">
        <v>237</v>
      </c>
      <c r="AX129" s="48" t="s">
        <v>236</v>
      </c>
      <c r="AY129" s="48" t="s">
        <v>238</v>
      </c>
      <c r="AZ129" s="103">
        <v>0</v>
      </c>
      <c r="BA129" s="103">
        <v>0</v>
      </c>
      <c r="BB129" s="103">
        <v>0</v>
      </c>
      <c r="BC129" s="103">
        <v>0</v>
      </c>
      <c r="BD129" s="103">
        <v>0</v>
      </c>
      <c r="BE129" s="102">
        <v>840880</v>
      </c>
      <c r="BF129" s="103">
        <v>0</v>
      </c>
      <c r="BG129" s="103">
        <v>0</v>
      </c>
      <c r="BH129" s="103">
        <v>0</v>
      </c>
      <c r="BI129" s="46">
        <v>10346804</v>
      </c>
      <c r="BJ129" s="41"/>
      <c r="BK129" s="41">
        <v>2201490729</v>
      </c>
      <c r="BL129" s="45">
        <v>45362</v>
      </c>
      <c r="BM129" s="41" t="s">
        <v>417</v>
      </c>
      <c r="BN129" s="46">
        <v>29610091</v>
      </c>
    </row>
    <row r="130" spans="1:66" x14ac:dyDescent="0.2">
      <c r="A130" s="18">
        <v>900169638</v>
      </c>
      <c r="B130" s="18" t="s">
        <v>20</v>
      </c>
      <c r="C130" s="18" t="s">
        <v>14</v>
      </c>
      <c r="D130" s="18">
        <v>121798</v>
      </c>
      <c r="E130" s="18" t="str">
        <f>+CONCATENATE(C130,D130)</f>
        <v>FE121798</v>
      </c>
      <c r="F130" s="18" t="s">
        <v>133</v>
      </c>
      <c r="G130" s="18" t="str">
        <f>+CONCATENATE(A130,"_",E130)</f>
        <v>900169638_FE121798</v>
      </c>
      <c r="H130" s="18">
        <v>20240313</v>
      </c>
      <c r="I130" s="18">
        <v>20240511</v>
      </c>
      <c r="J130" s="18">
        <v>60</v>
      </c>
      <c r="K130" s="19">
        <v>0</v>
      </c>
      <c r="L130" s="19">
        <v>0</v>
      </c>
      <c r="M130" s="19">
        <v>0</v>
      </c>
      <c r="N130" s="19">
        <v>0</v>
      </c>
      <c r="O130" s="19">
        <v>698544</v>
      </c>
      <c r="P130" s="43">
        <v>698544</v>
      </c>
      <c r="Q130" s="18" t="s">
        <v>427</v>
      </c>
      <c r="R130" s="41" t="s">
        <v>433</v>
      </c>
      <c r="S130" s="46">
        <v>0</v>
      </c>
      <c r="T130" s="41"/>
      <c r="U130" s="41"/>
      <c r="V130" s="41"/>
      <c r="W130" s="41"/>
      <c r="X130" s="41" t="s">
        <v>231</v>
      </c>
      <c r="Y130" s="45">
        <v>45364</v>
      </c>
      <c r="Z130" s="45">
        <v>45366</v>
      </c>
      <c r="AA130" s="45">
        <v>45746</v>
      </c>
      <c r="AB130" s="45"/>
      <c r="AC130" s="100">
        <f>+IF(OR(X130="Devuelta",AL130&lt;&gt;0),$A$1-AB130,IF(AND(AA130="",Z130=""),"No radicada",IF(AA130&lt;&gt;"",$A$1-AA130,$A$1-Z130)))</f>
        <v>1</v>
      </c>
      <c r="AD130" s="100" t="str">
        <f>+IF(AC130="No radicada","No radicada",IF(AC130&lt;1,"Corriente",IF(AC130&lt;=30,"0-30",IF(AND(AC130&lt;=60,AC130&gt;30),"31-60",IF(AND(AC130&lt;=90,AC130&gt;60),"61-90",IF(AND(AC130&lt;=180,AC130&gt;90),"91-180",IF(AND(AC130&lt;=360,AC130&gt;180),"181-360",IF(AC130&gt;360,"Más de 360"))))))))</f>
        <v>0-30</v>
      </c>
      <c r="AE130" s="46">
        <v>1900800</v>
      </c>
      <c r="AF130" s="46">
        <v>712800</v>
      </c>
      <c r="AG130" s="46">
        <v>0</v>
      </c>
      <c r="AH130" s="46">
        <v>0</v>
      </c>
      <c r="AI130" s="46">
        <v>0</v>
      </c>
      <c r="AJ130" s="46">
        <v>712800</v>
      </c>
      <c r="AK130" s="46">
        <v>0</v>
      </c>
      <c r="AL130" s="46">
        <v>0</v>
      </c>
      <c r="AM130" s="48"/>
      <c r="AN130" s="48"/>
      <c r="AO130" s="48" t="s">
        <v>246</v>
      </c>
      <c r="AP130" s="48" t="s">
        <v>239</v>
      </c>
      <c r="AQ130" s="46">
        <v>0</v>
      </c>
      <c r="AR130" s="46">
        <v>0</v>
      </c>
      <c r="AS130" s="46">
        <v>712800</v>
      </c>
      <c r="AT130" s="48" t="s">
        <v>233</v>
      </c>
      <c r="AU130" s="48" t="s">
        <v>247</v>
      </c>
      <c r="AV130" s="48" t="s">
        <v>235</v>
      </c>
      <c r="AW130" s="48" t="s">
        <v>237</v>
      </c>
      <c r="AX130" s="48" t="s">
        <v>236</v>
      </c>
      <c r="AY130" s="48" t="s">
        <v>238</v>
      </c>
      <c r="AZ130" s="103">
        <v>0</v>
      </c>
      <c r="BA130" s="103">
        <v>0</v>
      </c>
      <c r="BB130" s="103">
        <v>0</v>
      </c>
      <c r="BC130" s="103">
        <v>0</v>
      </c>
      <c r="BD130" s="103">
        <v>0</v>
      </c>
      <c r="BE130" s="102">
        <v>698544</v>
      </c>
      <c r="BF130" s="103">
        <v>0</v>
      </c>
      <c r="BG130" s="103">
        <v>0</v>
      </c>
      <c r="BH130" s="103">
        <v>0</v>
      </c>
      <c r="BI130" s="46">
        <v>1164240</v>
      </c>
      <c r="BJ130" s="41"/>
      <c r="BK130" s="41">
        <v>2201539642</v>
      </c>
      <c r="BL130" s="45">
        <v>45524</v>
      </c>
      <c r="BM130" s="41" t="s">
        <v>417</v>
      </c>
      <c r="BN130" s="46">
        <v>23727062</v>
      </c>
    </row>
    <row r="131" spans="1:66" x14ac:dyDescent="0.2">
      <c r="A131" s="18">
        <v>900169638</v>
      </c>
      <c r="B131" s="18" t="s">
        <v>20</v>
      </c>
      <c r="C131" s="18" t="s">
        <v>14</v>
      </c>
      <c r="D131" s="18">
        <v>139327</v>
      </c>
      <c r="E131" s="18" t="str">
        <f>+CONCATENATE(C131,D131)</f>
        <v>FE139327</v>
      </c>
      <c r="F131" s="18" t="s">
        <v>184</v>
      </c>
      <c r="G131" s="18" t="str">
        <f>+CONCATENATE(A131,"_",E131)</f>
        <v>900169638_FE139327</v>
      </c>
      <c r="H131" s="18">
        <v>20241115</v>
      </c>
      <c r="I131" s="18">
        <v>20250113</v>
      </c>
      <c r="J131" s="18">
        <v>60</v>
      </c>
      <c r="K131" s="19">
        <v>0</v>
      </c>
      <c r="L131" s="19">
        <v>664517</v>
      </c>
      <c r="M131" s="19">
        <v>0</v>
      </c>
      <c r="N131" s="19">
        <v>0</v>
      </c>
      <c r="O131" s="19">
        <v>0</v>
      </c>
      <c r="P131" s="43">
        <v>664517</v>
      </c>
      <c r="Q131" s="18" t="s">
        <v>427</v>
      </c>
      <c r="R131" s="41" t="s">
        <v>433</v>
      </c>
      <c r="S131" s="46">
        <v>0</v>
      </c>
      <c r="T131" s="41"/>
      <c r="U131" s="41"/>
      <c r="V131" s="41"/>
      <c r="W131" s="41"/>
      <c r="X131" s="41" t="s">
        <v>231</v>
      </c>
      <c r="Y131" s="45">
        <v>45611</v>
      </c>
      <c r="Z131" s="45">
        <v>45628</v>
      </c>
      <c r="AA131" s="45">
        <v>45745</v>
      </c>
      <c r="AB131" s="45"/>
      <c r="AC131" s="100">
        <f>+IF(OR(X131="Devuelta",AL131&lt;&gt;0),$A$1-AB131,IF(AND(AA131="",Z131=""),"No radicada",IF(AA131&lt;&gt;"",$A$1-AA131,$A$1-Z131)))</f>
        <v>2</v>
      </c>
      <c r="AD131" s="100" t="str">
        <f>+IF(AC131="No radicada","No radicada",IF(AC131&lt;1,"Corriente",IF(AC131&lt;=30,"0-30",IF(AND(AC131&lt;=60,AC131&gt;30),"31-60",IF(AND(AC131&lt;=90,AC131&gt;60),"61-90",IF(AND(AC131&lt;=180,AC131&gt;90),"91-180",IF(AND(AC131&lt;=360,AC131&gt;180),"181-360",IF(AC131&gt;360,"Más de 360"))))))))</f>
        <v>0-30</v>
      </c>
      <c r="AE131" s="46">
        <v>3862042</v>
      </c>
      <c r="AF131" s="46">
        <v>678078</v>
      </c>
      <c r="AG131" s="46">
        <v>0</v>
      </c>
      <c r="AH131" s="46">
        <v>0</v>
      </c>
      <c r="AI131" s="46">
        <v>0</v>
      </c>
      <c r="AJ131" s="46">
        <v>678078</v>
      </c>
      <c r="AK131" s="46">
        <v>0</v>
      </c>
      <c r="AL131" s="46">
        <v>0</v>
      </c>
      <c r="AM131" s="48"/>
      <c r="AN131" s="48"/>
      <c r="AO131" s="48" t="s">
        <v>279</v>
      </c>
      <c r="AP131" s="48" t="s">
        <v>239</v>
      </c>
      <c r="AQ131" s="46">
        <v>0</v>
      </c>
      <c r="AR131" s="46">
        <v>0</v>
      </c>
      <c r="AS131" s="46">
        <v>678078</v>
      </c>
      <c r="AT131" s="48" t="s">
        <v>233</v>
      </c>
      <c r="AU131" s="48" t="s">
        <v>280</v>
      </c>
      <c r="AV131" s="48" t="s">
        <v>235</v>
      </c>
      <c r="AW131" s="48" t="s">
        <v>237</v>
      </c>
      <c r="AX131" s="48" t="s">
        <v>236</v>
      </c>
      <c r="AY131" s="48" t="s">
        <v>238</v>
      </c>
      <c r="AZ131" s="103">
        <v>0</v>
      </c>
      <c r="BA131" s="103">
        <v>0</v>
      </c>
      <c r="BB131" s="103">
        <v>0</v>
      </c>
      <c r="BC131" s="103">
        <v>0</v>
      </c>
      <c r="BD131" s="103">
        <v>0</v>
      </c>
      <c r="BE131" s="102">
        <v>664517</v>
      </c>
      <c r="BF131" s="103">
        <v>0</v>
      </c>
      <c r="BG131" s="103">
        <v>0</v>
      </c>
      <c r="BH131" s="103">
        <v>0</v>
      </c>
      <c r="BI131" s="46">
        <v>3120284</v>
      </c>
      <c r="BJ131" s="41"/>
      <c r="BK131" s="41">
        <v>2201583977</v>
      </c>
      <c r="BL131" s="45">
        <v>45686</v>
      </c>
      <c r="BM131" s="41" t="s">
        <v>417</v>
      </c>
      <c r="BN131" s="46">
        <v>33600992</v>
      </c>
    </row>
    <row r="132" spans="1:66" x14ac:dyDescent="0.2">
      <c r="A132" s="18">
        <v>900169638</v>
      </c>
      <c r="B132" s="18" t="s">
        <v>20</v>
      </c>
      <c r="C132" s="18" t="s">
        <v>14</v>
      </c>
      <c r="D132" s="18">
        <v>122243</v>
      </c>
      <c r="E132" s="18" t="str">
        <f>+CONCATENATE(C132,D132)</f>
        <v>FE122243</v>
      </c>
      <c r="F132" s="18" t="s">
        <v>134</v>
      </c>
      <c r="G132" s="18" t="str">
        <f>+CONCATENATE(A132,"_",E132)</f>
        <v>900169638_FE122243</v>
      </c>
      <c r="H132" s="18">
        <v>20240405</v>
      </c>
      <c r="I132" s="18">
        <v>20240603</v>
      </c>
      <c r="J132" s="18">
        <v>60</v>
      </c>
      <c r="K132" s="19">
        <v>0</v>
      </c>
      <c r="L132" s="19">
        <v>0</v>
      </c>
      <c r="M132" s="19">
        <v>0</v>
      </c>
      <c r="N132" s="19">
        <v>0</v>
      </c>
      <c r="O132" s="19">
        <v>609192</v>
      </c>
      <c r="P132" s="43">
        <v>609192</v>
      </c>
      <c r="Q132" s="18" t="s">
        <v>431</v>
      </c>
      <c r="R132" s="41" t="s">
        <v>433</v>
      </c>
      <c r="S132" s="46">
        <v>0</v>
      </c>
      <c r="T132" s="41"/>
      <c r="U132" s="41"/>
      <c r="V132" s="41"/>
      <c r="W132" s="41"/>
      <c r="X132" s="41" t="s">
        <v>231</v>
      </c>
      <c r="Y132" s="45">
        <v>45387</v>
      </c>
      <c r="Z132" s="45">
        <v>45397</v>
      </c>
      <c r="AA132" s="45">
        <v>45401</v>
      </c>
      <c r="AB132" s="45"/>
      <c r="AC132" s="100">
        <f>+IF(OR(X132="Devuelta",AL132&lt;&gt;0),$A$1-AB132,IF(AND(AA132="",Z132=""),"No radicada",IF(AA132&lt;&gt;"",$A$1-AA132,$A$1-Z132)))</f>
        <v>346</v>
      </c>
      <c r="AD132" s="100" t="str">
        <f>+IF(AC132="No radicada","No radicada",IF(AC132&lt;1,"Corriente",IF(AC132&lt;=30,"0-30",IF(AND(AC132&lt;=60,AC132&gt;30),"31-60",IF(AND(AC132&lt;=90,AC132&gt;60),"61-90",IF(AND(AC132&lt;=180,AC132&gt;90),"91-180",IF(AND(AC132&lt;=360,AC132&gt;180),"181-360",IF(AC132&gt;360,"Más de 360"))))))))</f>
        <v>181-360</v>
      </c>
      <c r="AE132" s="46">
        <v>993116</v>
      </c>
      <c r="AF132" s="46">
        <v>993116</v>
      </c>
      <c r="AG132" s="46">
        <v>0</v>
      </c>
      <c r="AH132" s="46">
        <v>0</v>
      </c>
      <c r="AI132" s="46">
        <v>0</v>
      </c>
      <c r="AJ132" s="46">
        <v>621624</v>
      </c>
      <c r="AK132" s="46">
        <v>0</v>
      </c>
      <c r="AL132" s="46">
        <v>0</v>
      </c>
      <c r="AM132" s="48"/>
      <c r="AN132" s="48"/>
      <c r="AO132" s="48" t="s">
        <v>262</v>
      </c>
      <c r="AP132" s="48" t="s">
        <v>251</v>
      </c>
      <c r="AQ132" s="46">
        <v>7430</v>
      </c>
      <c r="AR132" s="46">
        <v>371492</v>
      </c>
      <c r="AS132" s="46">
        <v>621624</v>
      </c>
      <c r="AT132" s="48" t="s">
        <v>233</v>
      </c>
      <c r="AU132" s="48" t="s">
        <v>263</v>
      </c>
      <c r="AV132" s="48" t="s">
        <v>250</v>
      </c>
      <c r="AW132" s="48" t="s">
        <v>237</v>
      </c>
      <c r="AX132" s="48" t="s">
        <v>236</v>
      </c>
      <c r="AY132" s="48" t="s">
        <v>238</v>
      </c>
      <c r="AZ132" s="103">
        <v>0</v>
      </c>
      <c r="BA132" s="103">
        <v>0</v>
      </c>
      <c r="BB132" s="103">
        <v>0</v>
      </c>
      <c r="BC132" s="103">
        <v>0</v>
      </c>
      <c r="BD132" s="103">
        <v>0</v>
      </c>
      <c r="BE132" s="102">
        <v>609192</v>
      </c>
      <c r="BF132" s="103">
        <v>0</v>
      </c>
      <c r="BG132" s="103">
        <v>0</v>
      </c>
      <c r="BH132" s="103">
        <v>0</v>
      </c>
      <c r="BI132" s="46">
        <v>364062</v>
      </c>
      <c r="BJ132" s="41"/>
      <c r="BK132" s="41">
        <v>4800063675</v>
      </c>
      <c r="BL132" s="45">
        <v>45432</v>
      </c>
      <c r="BM132" s="41" t="s">
        <v>418</v>
      </c>
      <c r="BN132" s="46">
        <v>6081769</v>
      </c>
    </row>
    <row r="133" spans="1:66" x14ac:dyDescent="0.2">
      <c r="A133" s="18">
        <v>900169638</v>
      </c>
      <c r="B133" s="18" t="s">
        <v>20</v>
      </c>
      <c r="C133" s="18" t="s">
        <v>14</v>
      </c>
      <c r="D133" s="18">
        <v>126750</v>
      </c>
      <c r="E133" s="18" t="str">
        <f>+CONCATENATE(C133,D133)</f>
        <v>FE126750</v>
      </c>
      <c r="F133" s="18" t="s">
        <v>145</v>
      </c>
      <c r="G133" s="18" t="str">
        <f>+CONCATENATE(A133,"_",E133)</f>
        <v>900169638_FE126750</v>
      </c>
      <c r="H133" s="18">
        <v>20240606</v>
      </c>
      <c r="I133" s="18">
        <v>20240804</v>
      </c>
      <c r="J133" s="18">
        <v>60</v>
      </c>
      <c r="K133" s="19">
        <v>0</v>
      </c>
      <c r="L133" s="19">
        <v>0</v>
      </c>
      <c r="M133" s="19">
        <v>0</v>
      </c>
      <c r="N133" s="19">
        <v>0</v>
      </c>
      <c r="O133" s="19">
        <v>609191</v>
      </c>
      <c r="P133" s="43">
        <v>609191</v>
      </c>
      <c r="Q133" s="18" t="s">
        <v>431</v>
      </c>
      <c r="R133" s="41" t="s">
        <v>433</v>
      </c>
      <c r="S133" s="46">
        <v>0</v>
      </c>
      <c r="T133" s="41"/>
      <c r="U133" s="41"/>
      <c r="V133" s="41"/>
      <c r="W133" s="41"/>
      <c r="X133" s="41" t="s">
        <v>231</v>
      </c>
      <c r="Y133" s="45">
        <v>45449</v>
      </c>
      <c r="Z133" s="45">
        <v>45457</v>
      </c>
      <c r="AA133" s="45">
        <v>45464</v>
      </c>
      <c r="AB133" s="45"/>
      <c r="AC133" s="100">
        <f>+IF(OR(X133="Devuelta",AL133&lt;&gt;0),$A$1-AB133,IF(AND(AA133="",Z133=""),"No radicada",IF(AA133&lt;&gt;"",$A$1-AA133,$A$1-Z133)))</f>
        <v>283</v>
      </c>
      <c r="AD133" s="100" t="str">
        <f>+IF(AC133="No radicada","No radicada",IF(AC133&lt;1,"Corriente",IF(AC133&lt;=30,"0-30",IF(AND(AC133&lt;=60,AC133&gt;30),"31-60",IF(AND(AC133&lt;=90,AC133&gt;60),"61-90",IF(AND(AC133&lt;=180,AC133&gt;90),"91-180",IF(AND(AC133&lt;=360,AC133&gt;180),"181-360",IF(AC133&gt;360,"Más de 360"))))))))</f>
        <v>181-360</v>
      </c>
      <c r="AE133" s="46">
        <v>993116</v>
      </c>
      <c r="AF133" s="46">
        <v>993116</v>
      </c>
      <c r="AG133" s="46">
        <v>0</v>
      </c>
      <c r="AH133" s="46">
        <v>0</v>
      </c>
      <c r="AI133" s="46">
        <v>0</v>
      </c>
      <c r="AJ133" s="46">
        <v>621624</v>
      </c>
      <c r="AK133" s="46">
        <v>0</v>
      </c>
      <c r="AL133" s="46">
        <v>0</v>
      </c>
      <c r="AM133" s="48"/>
      <c r="AN133" s="48"/>
      <c r="AO133" s="48" t="s">
        <v>252</v>
      </c>
      <c r="AP133" s="48" t="s">
        <v>251</v>
      </c>
      <c r="AQ133" s="46">
        <v>7430</v>
      </c>
      <c r="AR133" s="46">
        <v>371492</v>
      </c>
      <c r="AS133" s="46">
        <v>621624</v>
      </c>
      <c r="AT133" s="48" t="s">
        <v>233</v>
      </c>
      <c r="AU133" s="48" t="s">
        <v>252</v>
      </c>
      <c r="AV133" s="48" t="s">
        <v>250</v>
      </c>
      <c r="AW133" s="48" t="s">
        <v>237</v>
      </c>
      <c r="AX133" s="48" t="s">
        <v>236</v>
      </c>
      <c r="AY133" s="48" t="s">
        <v>238</v>
      </c>
      <c r="AZ133" s="103">
        <v>0</v>
      </c>
      <c r="BA133" s="103">
        <v>0</v>
      </c>
      <c r="BB133" s="103">
        <v>0</v>
      </c>
      <c r="BC133" s="103">
        <v>0</v>
      </c>
      <c r="BD133" s="103">
        <v>0</v>
      </c>
      <c r="BE133" s="102">
        <v>609191</v>
      </c>
      <c r="BF133" s="103">
        <v>0</v>
      </c>
      <c r="BG133" s="103">
        <v>0</v>
      </c>
      <c r="BH133" s="103">
        <v>0</v>
      </c>
      <c r="BI133" s="46">
        <v>364062</v>
      </c>
      <c r="BJ133" s="41"/>
      <c r="BK133" s="41">
        <v>4800064323</v>
      </c>
      <c r="BL133" s="45">
        <v>45484</v>
      </c>
      <c r="BM133" s="41" t="s">
        <v>419</v>
      </c>
      <c r="BN133" s="46">
        <v>2653216</v>
      </c>
    </row>
    <row r="134" spans="1:66" x14ac:dyDescent="0.2">
      <c r="A134" s="18">
        <v>900169638</v>
      </c>
      <c r="B134" s="18" t="s">
        <v>20</v>
      </c>
      <c r="C134" s="18" t="s">
        <v>14</v>
      </c>
      <c r="D134" s="18">
        <v>135571</v>
      </c>
      <c r="E134" s="18" t="str">
        <f>+CONCATENATE(C134,D134)</f>
        <v>FE135571</v>
      </c>
      <c r="F134" s="18" t="s">
        <v>170</v>
      </c>
      <c r="G134" s="18" t="str">
        <f>+CONCATENATE(A134,"_",E134)</f>
        <v>900169638_FE135571</v>
      </c>
      <c r="H134" s="18">
        <v>20241007</v>
      </c>
      <c r="I134" s="18">
        <v>20241205</v>
      </c>
      <c r="J134" s="18">
        <v>60</v>
      </c>
      <c r="K134" s="19">
        <v>0</v>
      </c>
      <c r="L134" s="19">
        <v>0</v>
      </c>
      <c r="M134" s="19">
        <v>590682</v>
      </c>
      <c r="N134" s="19">
        <v>0</v>
      </c>
      <c r="O134" s="19">
        <v>0</v>
      </c>
      <c r="P134" s="43">
        <v>590682</v>
      </c>
      <c r="Q134" s="18" t="s">
        <v>427</v>
      </c>
      <c r="R134" s="41" t="s">
        <v>433</v>
      </c>
      <c r="S134" s="46">
        <v>0</v>
      </c>
      <c r="T134" s="41"/>
      <c r="U134" s="41"/>
      <c r="V134" s="41"/>
      <c r="W134" s="41"/>
      <c r="X134" s="41" t="s">
        <v>231</v>
      </c>
      <c r="Y134" s="45">
        <v>45572</v>
      </c>
      <c r="Z134" s="45">
        <v>45597</v>
      </c>
      <c r="AA134" s="45">
        <v>45745</v>
      </c>
      <c r="AB134" s="45"/>
      <c r="AC134" s="100">
        <f>+IF(OR(X134="Devuelta",AL134&lt;&gt;0),$A$1-AB134,IF(AND(AA134="",Z134=""),"No radicada",IF(AA134&lt;&gt;"",$A$1-AA134,$A$1-Z134)))</f>
        <v>2</v>
      </c>
      <c r="AD134" s="100" t="str">
        <f>+IF(AC134="No radicada","No radicada",IF(AC134&lt;1,"Corriente",IF(AC134&lt;=30,"0-30",IF(AND(AC134&lt;=60,AC134&gt;30),"31-60",IF(AND(AC134&lt;=90,AC134&gt;60),"61-90",IF(AND(AC134&lt;=180,AC134&gt;90),"91-180",IF(AND(AC134&lt;=360,AC134&gt;180),"181-360",IF(AC134&gt;360,"Más de 360"))))))))</f>
        <v>0-30</v>
      </c>
      <c r="AE134" s="46">
        <v>11192996</v>
      </c>
      <c r="AF134" s="46">
        <v>602736</v>
      </c>
      <c r="AG134" s="46">
        <v>0</v>
      </c>
      <c r="AH134" s="46">
        <v>0</v>
      </c>
      <c r="AI134" s="46">
        <v>0</v>
      </c>
      <c r="AJ134" s="46">
        <v>602736</v>
      </c>
      <c r="AK134" s="46">
        <v>0</v>
      </c>
      <c r="AL134" s="46">
        <v>0</v>
      </c>
      <c r="AM134" s="48"/>
      <c r="AN134" s="48"/>
      <c r="AO134" s="48" t="s">
        <v>277</v>
      </c>
      <c r="AP134" s="48" t="s">
        <v>239</v>
      </c>
      <c r="AQ134" s="46">
        <v>0</v>
      </c>
      <c r="AR134" s="46">
        <v>0</v>
      </c>
      <c r="AS134" s="46">
        <v>602736</v>
      </c>
      <c r="AT134" s="48" t="s">
        <v>233</v>
      </c>
      <c r="AU134" s="48" t="s">
        <v>278</v>
      </c>
      <c r="AV134" s="48" t="s">
        <v>266</v>
      </c>
      <c r="AW134" s="48" t="s">
        <v>237</v>
      </c>
      <c r="AX134" s="48" t="s">
        <v>236</v>
      </c>
      <c r="AY134" s="48" t="s">
        <v>238</v>
      </c>
      <c r="AZ134" s="103">
        <v>0</v>
      </c>
      <c r="BA134" s="103">
        <v>0</v>
      </c>
      <c r="BB134" s="103">
        <v>0</v>
      </c>
      <c r="BC134" s="103">
        <v>0</v>
      </c>
      <c r="BD134" s="103">
        <v>0</v>
      </c>
      <c r="BE134" s="102">
        <v>590682</v>
      </c>
      <c r="BF134" s="103">
        <v>0</v>
      </c>
      <c r="BG134" s="103">
        <v>0</v>
      </c>
      <c r="BH134" s="103">
        <v>0</v>
      </c>
      <c r="BI134" s="46">
        <v>10302227</v>
      </c>
      <c r="BJ134" s="41"/>
      <c r="BK134" s="41">
        <v>2201582044</v>
      </c>
      <c r="BL134" s="45">
        <v>45664</v>
      </c>
      <c r="BM134" s="41" t="s">
        <v>417</v>
      </c>
      <c r="BN134" s="46">
        <v>45978804</v>
      </c>
    </row>
    <row r="135" spans="1:66" x14ac:dyDescent="0.2">
      <c r="A135" s="18">
        <v>900169638</v>
      </c>
      <c r="B135" s="18" t="s">
        <v>20</v>
      </c>
      <c r="C135" s="18" t="s">
        <v>14</v>
      </c>
      <c r="D135" s="18">
        <v>118931</v>
      </c>
      <c r="E135" s="18" t="str">
        <f>+CONCATENATE(C135,D135)</f>
        <v>FE118931</v>
      </c>
      <c r="F135" s="18" t="s">
        <v>111</v>
      </c>
      <c r="G135" s="18" t="str">
        <f>+CONCATENATE(A135,"_",E135)</f>
        <v>900169638_FE118931</v>
      </c>
      <c r="H135" s="18">
        <v>20240210</v>
      </c>
      <c r="I135" s="18">
        <v>20240409</v>
      </c>
      <c r="J135" s="18">
        <v>60</v>
      </c>
      <c r="K135" s="19">
        <v>0</v>
      </c>
      <c r="L135" s="19">
        <v>0</v>
      </c>
      <c r="M135" s="19">
        <v>0</v>
      </c>
      <c r="N135" s="19">
        <v>0</v>
      </c>
      <c r="O135" s="19">
        <v>557506</v>
      </c>
      <c r="P135" s="43">
        <v>557506</v>
      </c>
      <c r="Q135" s="18" t="s">
        <v>431</v>
      </c>
      <c r="R135" s="41" t="s">
        <v>433</v>
      </c>
      <c r="S135" s="46">
        <v>0</v>
      </c>
      <c r="T135" s="41"/>
      <c r="U135" s="41"/>
      <c r="V135" s="41"/>
      <c r="W135" s="41"/>
      <c r="X135" s="41" t="s">
        <v>231</v>
      </c>
      <c r="Y135" s="45">
        <v>45332</v>
      </c>
      <c r="Z135" s="45">
        <v>45352</v>
      </c>
      <c r="AA135" s="45">
        <v>45364</v>
      </c>
      <c r="AB135" s="45"/>
      <c r="AC135" s="100">
        <f>+IF(OR(X135="Devuelta",AL135&lt;&gt;0),$A$1-AB135,IF(AND(AA135="",Z135=""),"No radicada",IF(AA135&lt;&gt;"",$A$1-AA135,$A$1-Z135)))</f>
        <v>383</v>
      </c>
      <c r="AD135" s="100" t="str">
        <f>+IF(AC135="No radicada","No radicada",IF(AC135&lt;1,"Corriente",IF(AC135&lt;=30,"0-30",IF(AND(AC135&lt;=60,AC135&gt;30),"31-60",IF(AND(AC135&lt;=90,AC135&gt;60),"61-90",IF(AND(AC135&lt;=180,AC135&gt;90),"91-180",IF(AND(AC135&lt;=360,AC135&gt;180),"181-360",IF(AC135&gt;360,"Más de 360"))))))))</f>
        <v>Más de 360</v>
      </c>
      <c r="AE135" s="46">
        <v>4165188</v>
      </c>
      <c r="AF135" s="46">
        <v>4165188</v>
      </c>
      <c r="AG135" s="46">
        <v>0</v>
      </c>
      <c r="AH135" s="46">
        <v>0</v>
      </c>
      <c r="AI135" s="46">
        <v>0</v>
      </c>
      <c r="AJ135" s="46">
        <v>568884</v>
      </c>
      <c r="AK135" s="46">
        <v>0</v>
      </c>
      <c r="AL135" s="46">
        <v>0</v>
      </c>
      <c r="AM135" s="48"/>
      <c r="AN135" s="48"/>
      <c r="AO135" s="48" t="s">
        <v>300</v>
      </c>
      <c r="AP135" s="48" t="s">
        <v>251</v>
      </c>
      <c r="AQ135" s="46">
        <v>71926</v>
      </c>
      <c r="AR135" s="46">
        <v>3596304</v>
      </c>
      <c r="AS135" s="46">
        <v>568884</v>
      </c>
      <c r="AT135" s="48" t="s">
        <v>233</v>
      </c>
      <c r="AU135" s="48" t="s">
        <v>300</v>
      </c>
      <c r="AV135" s="48" t="s">
        <v>250</v>
      </c>
      <c r="AW135" s="48" t="s">
        <v>237</v>
      </c>
      <c r="AX135" s="48" t="s">
        <v>236</v>
      </c>
      <c r="AY135" s="48" t="s">
        <v>238</v>
      </c>
      <c r="AZ135" s="103">
        <v>0</v>
      </c>
      <c r="BA135" s="103">
        <v>0</v>
      </c>
      <c r="BB135" s="103">
        <v>0</v>
      </c>
      <c r="BC135" s="103">
        <v>0</v>
      </c>
      <c r="BD135" s="103">
        <v>0</v>
      </c>
      <c r="BE135" s="102">
        <v>557506</v>
      </c>
      <c r="BF135" s="103">
        <v>0</v>
      </c>
      <c r="BG135" s="103">
        <v>0</v>
      </c>
      <c r="BH135" s="103">
        <v>0</v>
      </c>
      <c r="BI135" s="46">
        <v>3524378</v>
      </c>
      <c r="BJ135" s="41"/>
      <c r="BK135" s="41">
        <v>4800063675</v>
      </c>
      <c r="BL135" s="45">
        <v>45432</v>
      </c>
      <c r="BM135" s="41" t="s">
        <v>418</v>
      </c>
      <c r="BN135" s="46">
        <v>6081769</v>
      </c>
    </row>
    <row r="136" spans="1:66" x14ac:dyDescent="0.2">
      <c r="A136" s="18">
        <v>900169638</v>
      </c>
      <c r="B136" s="18" t="s">
        <v>20</v>
      </c>
      <c r="C136" s="18" t="s">
        <v>14</v>
      </c>
      <c r="D136" s="18">
        <v>133434</v>
      </c>
      <c r="E136" s="18" t="str">
        <f>+CONCATENATE(C136,D136)</f>
        <v>FE133434</v>
      </c>
      <c r="F136" s="18" t="s">
        <v>166</v>
      </c>
      <c r="G136" s="18" t="str">
        <f>+CONCATENATE(A136,"_",E136)</f>
        <v>900169638_FE133434</v>
      </c>
      <c r="H136" s="18">
        <v>20240905</v>
      </c>
      <c r="I136" s="18">
        <v>20241103</v>
      </c>
      <c r="J136" s="18">
        <v>60</v>
      </c>
      <c r="K136" s="19">
        <v>0</v>
      </c>
      <c r="L136" s="19">
        <v>0</v>
      </c>
      <c r="M136" s="19">
        <v>0</v>
      </c>
      <c r="N136" s="19">
        <v>439345</v>
      </c>
      <c r="O136" s="19">
        <v>0</v>
      </c>
      <c r="P136" s="43">
        <v>439345</v>
      </c>
      <c r="Q136" s="18" t="s">
        <v>431</v>
      </c>
      <c r="R136" s="41" t="s">
        <v>433</v>
      </c>
      <c r="S136" s="46">
        <v>0</v>
      </c>
      <c r="T136" s="41"/>
      <c r="U136" s="41"/>
      <c r="V136" s="41"/>
      <c r="W136" s="41"/>
      <c r="X136" s="41" t="s">
        <v>231</v>
      </c>
      <c r="Y136" s="45">
        <v>45540</v>
      </c>
      <c r="Z136" s="45">
        <v>45566</v>
      </c>
      <c r="AA136" s="45">
        <v>45582</v>
      </c>
      <c r="AB136" s="45"/>
      <c r="AC136" s="100">
        <f>+IF(OR(X136="Devuelta",AL136&lt;&gt;0),$A$1-AB136,IF(AND(AA136="",Z136=""),"No radicada",IF(AA136&lt;&gt;"",$A$1-AA136,$A$1-Z136)))</f>
        <v>165</v>
      </c>
      <c r="AD136" s="100" t="str">
        <f>+IF(AC136="No radicada","No radicada",IF(AC136&lt;1,"Corriente",IF(AC136&lt;=30,"0-30",IF(AND(AC136&lt;=60,AC136&gt;30),"31-60",IF(AND(AC136&lt;=90,AC136&gt;60),"61-90",IF(AND(AC136&lt;=180,AC136&gt;90),"91-180",IF(AND(AC136&lt;=360,AC136&gt;180),"181-360",IF(AC136&gt;360,"Más de 360"))))))))</f>
        <v>91-180</v>
      </c>
      <c r="AE136" s="46">
        <v>1901523</v>
      </c>
      <c r="AF136" s="46">
        <v>1901523</v>
      </c>
      <c r="AG136" s="46">
        <v>0</v>
      </c>
      <c r="AH136" s="46">
        <v>0</v>
      </c>
      <c r="AI136" s="46">
        <v>0</v>
      </c>
      <c r="AJ136" s="46">
        <v>448311</v>
      </c>
      <c r="AK136" s="46">
        <v>0</v>
      </c>
      <c r="AL136" s="46">
        <v>0</v>
      </c>
      <c r="AM136" s="48"/>
      <c r="AN136" s="48"/>
      <c r="AO136" s="48" t="s">
        <v>334</v>
      </c>
      <c r="AP136" s="48" t="s">
        <v>251</v>
      </c>
      <c r="AQ136" s="46">
        <v>29064</v>
      </c>
      <c r="AR136" s="46">
        <v>1453212</v>
      </c>
      <c r="AS136" s="46">
        <v>448311</v>
      </c>
      <c r="AT136" s="48" t="s">
        <v>233</v>
      </c>
      <c r="AU136" s="48" t="s">
        <v>335</v>
      </c>
      <c r="AV136" s="48" t="s">
        <v>235</v>
      </c>
      <c r="AW136" s="48" t="s">
        <v>237</v>
      </c>
      <c r="AX136" s="48" t="s">
        <v>236</v>
      </c>
      <c r="AY136" s="48" t="s">
        <v>238</v>
      </c>
      <c r="AZ136" s="103">
        <v>0</v>
      </c>
      <c r="BA136" s="103">
        <v>0</v>
      </c>
      <c r="BB136" s="103">
        <v>0</v>
      </c>
      <c r="BC136" s="103">
        <v>0</v>
      </c>
      <c r="BD136" s="103">
        <v>0</v>
      </c>
      <c r="BE136" s="102">
        <v>439345</v>
      </c>
      <c r="BF136" s="103">
        <v>0</v>
      </c>
      <c r="BG136" s="103">
        <v>0</v>
      </c>
      <c r="BH136" s="103">
        <v>0</v>
      </c>
      <c r="BI136" s="46">
        <v>1424148</v>
      </c>
      <c r="BJ136" s="41"/>
      <c r="BK136" s="41">
        <v>2201582044</v>
      </c>
      <c r="BL136" s="45">
        <v>45664</v>
      </c>
      <c r="BM136" s="41" t="s">
        <v>417</v>
      </c>
      <c r="BN136" s="46">
        <v>45978804</v>
      </c>
    </row>
    <row r="137" spans="1:66" x14ac:dyDescent="0.2">
      <c r="A137" s="18">
        <v>900169638</v>
      </c>
      <c r="B137" s="18" t="s">
        <v>20</v>
      </c>
      <c r="C137" s="18" t="s">
        <v>14</v>
      </c>
      <c r="D137" s="18">
        <v>112324</v>
      </c>
      <c r="E137" s="18" t="str">
        <f>+CONCATENATE(C137,D137)</f>
        <v>FE112324</v>
      </c>
      <c r="F137" s="18" t="s">
        <v>100</v>
      </c>
      <c r="G137" s="18" t="str">
        <f>+CONCATENATE(A137,"_",E137)</f>
        <v>900169638_FE112324</v>
      </c>
      <c r="H137" s="18">
        <v>20231130</v>
      </c>
      <c r="I137" s="18">
        <v>20240128</v>
      </c>
      <c r="J137" s="18">
        <v>60</v>
      </c>
      <c r="K137" s="19">
        <v>0</v>
      </c>
      <c r="L137" s="19">
        <v>0</v>
      </c>
      <c r="M137" s="19">
        <v>0</v>
      </c>
      <c r="N137" s="19">
        <v>0</v>
      </c>
      <c r="O137" s="19">
        <v>305612</v>
      </c>
      <c r="P137" s="43">
        <v>305612</v>
      </c>
      <c r="Q137" s="18" t="s">
        <v>427</v>
      </c>
      <c r="R137" s="41" t="s">
        <v>433</v>
      </c>
      <c r="S137" s="46">
        <v>0</v>
      </c>
      <c r="T137" s="41"/>
      <c r="U137" s="41"/>
      <c r="V137" s="41"/>
      <c r="W137" s="41"/>
      <c r="X137" s="41" t="s">
        <v>231</v>
      </c>
      <c r="Y137" s="45">
        <v>45260</v>
      </c>
      <c r="Z137" s="45">
        <v>45272</v>
      </c>
      <c r="AA137" s="45">
        <v>45746</v>
      </c>
      <c r="AB137" s="45"/>
      <c r="AC137" s="100">
        <f>+IF(OR(X137="Devuelta",AL137&lt;&gt;0),$A$1-AB137,IF(AND(AA137="",Z137=""),"No radicada",IF(AA137&lt;&gt;"",$A$1-AA137,$A$1-Z137)))</f>
        <v>1</v>
      </c>
      <c r="AD137" s="100" t="str">
        <f>+IF(AC137="No radicada","No radicada",IF(AC137&lt;1,"Corriente",IF(AC137&lt;=30,"0-30",IF(AND(AC137&lt;=60,AC137&gt;30),"31-60",IF(AND(AC137&lt;=90,AC137&gt;60),"61-90",IF(AND(AC137&lt;=180,AC137&gt;90),"91-180",IF(AND(AC137&lt;=360,AC137&gt;180),"181-360",IF(AC137&gt;360,"Más de 360"))))))))</f>
        <v>0-30</v>
      </c>
      <c r="AE137" s="46">
        <v>1484625</v>
      </c>
      <c r="AF137" s="46">
        <v>311850</v>
      </c>
      <c r="AG137" s="46">
        <v>0</v>
      </c>
      <c r="AH137" s="46">
        <v>0</v>
      </c>
      <c r="AI137" s="46">
        <v>0</v>
      </c>
      <c r="AJ137" s="46">
        <v>311850</v>
      </c>
      <c r="AK137" s="46">
        <v>0</v>
      </c>
      <c r="AL137" s="46">
        <v>0</v>
      </c>
      <c r="AM137" s="48"/>
      <c r="AN137" s="48"/>
      <c r="AO137" s="48" t="s">
        <v>242</v>
      </c>
      <c r="AP137" s="48" t="s">
        <v>239</v>
      </c>
      <c r="AQ137" s="46">
        <v>0</v>
      </c>
      <c r="AR137" s="46">
        <v>0</v>
      </c>
      <c r="AS137" s="46">
        <v>311850</v>
      </c>
      <c r="AT137" s="48" t="s">
        <v>233</v>
      </c>
      <c r="AU137" s="48" t="s">
        <v>243</v>
      </c>
      <c r="AV137" s="48" t="s">
        <v>235</v>
      </c>
      <c r="AW137" s="48" t="s">
        <v>237</v>
      </c>
      <c r="AX137" s="48" t="s">
        <v>236</v>
      </c>
      <c r="AY137" s="48" t="s">
        <v>238</v>
      </c>
      <c r="AZ137" s="103">
        <v>0</v>
      </c>
      <c r="BA137" s="103">
        <v>0</v>
      </c>
      <c r="BB137" s="103">
        <v>0</v>
      </c>
      <c r="BC137" s="103">
        <v>0</v>
      </c>
      <c r="BD137" s="103">
        <v>0</v>
      </c>
      <c r="BE137" s="102">
        <v>305612</v>
      </c>
      <c r="BF137" s="103">
        <v>0</v>
      </c>
      <c r="BG137" s="103">
        <v>0</v>
      </c>
      <c r="BH137" s="103">
        <v>0</v>
      </c>
      <c r="BI137" s="46">
        <v>1149320</v>
      </c>
      <c r="BJ137" s="41"/>
      <c r="BK137" s="41">
        <v>2201499978</v>
      </c>
      <c r="BL137" s="45">
        <v>45392</v>
      </c>
      <c r="BM137" s="41" t="s">
        <v>417</v>
      </c>
      <c r="BN137" s="46">
        <v>40191925</v>
      </c>
    </row>
    <row r="138" spans="1:66" x14ac:dyDescent="0.2">
      <c r="A138" s="18">
        <v>900169638</v>
      </c>
      <c r="B138" s="18" t="s">
        <v>20</v>
      </c>
      <c r="C138" s="18" t="s">
        <v>14</v>
      </c>
      <c r="D138" s="18">
        <v>138169</v>
      </c>
      <c r="E138" s="18" t="str">
        <f>+CONCATENATE(C138,D138)</f>
        <v>FE138169</v>
      </c>
      <c r="F138" s="18" t="s">
        <v>179</v>
      </c>
      <c r="G138" s="18" t="str">
        <f>+CONCATENATE(A138,"_",E138)</f>
        <v>900169638_FE138169</v>
      </c>
      <c r="H138" s="18">
        <v>20241106</v>
      </c>
      <c r="I138" s="18">
        <v>20250104</v>
      </c>
      <c r="J138" s="18">
        <v>60</v>
      </c>
      <c r="K138" s="19">
        <v>0</v>
      </c>
      <c r="L138" s="19">
        <v>295341</v>
      </c>
      <c r="M138" s="19">
        <v>0</v>
      </c>
      <c r="N138" s="19">
        <v>0</v>
      </c>
      <c r="O138" s="19">
        <v>0</v>
      </c>
      <c r="P138" s="43">
        <v>295341</v>
      </c>
      <c r="Q138" s="18" t="s">
        <v>431</v>
      </c>
      <c r="R138" s="41" t="s">
        <v>433</v>
      </c>
      <c r="S138" s="46">
        <v>0</v>
      </c>
      <c r="T138" s="41"/>
      <c r="U138" s="41"/>
      <c r="V138" s="41"/>
      <c r="W138" s="41"/>
      <c r="X138" s="41" t="s">
        <v>231</v>
      </c>
      <c r="Y138" s="45">
        <v>45602</v>
      </c>
      <c r="Z138" s="45">
        <v>45628</v>
      </c>
      <c r="AA138" s="45">
        <v>45642</v>
      </c>
      <c r="AB138" s="45"/>
      <c r="AC138" s="100">
        <f>+IF(OR(X138="Devuelta",AL138&lt;&gt;0),$A$1-AB138,IF(AND(AA138="",Z138=""),"No radicada",IF(AA138&lt;&gt;"",$A$1-AA138,$A$1-Z138)))</f>
        <v>105</v>
      </c>
      <c r="AD138" s="100" t="str">
        <f>+IF(AC138="No radicada","No radicada",IF(AC138&lt;1,"Corriente",IF(AC138&lt;=30,"0-30",IF(AND(AC138&lt;=60,AC138&gt;30),"31-60",IF(AND(AC138&lt;=90,AC138&gt;60),"61-90",IF(AND(AC138&lt;=180,AC138&gt;90),"91-180",IF(AND(AC138&lt;=360,AC138&gt;180),"181-360",IF(AC138&gt;360,"Más de 360"))))))))</f>
        <v>91-180</v>
      </c>
      <c r="AE138" s="46">
        <v>2619956</v>
      </c>
      <c r="AF138" s="46">
        <v>2619956</v>
      </c>
      <c r="AG138" s="46">
        <v>0</v>
      </c>
      <c r="AH138" s="46">
        <v>0</v>
      </c>
      <c r="AI138" s="46">
        <v>0</v>
      </c>
      <c r="AJ138" s="46">
        <v>301368</v>
      </c>
      <c r="AK138" s="46">
        <v>0</v>
      </c>
      <c r="AL138" s="46">
        <v>0</v>
      </c>
      <c r="AM138" s="48"/>
      <c r="AN138" s="48"/>
      <c r="AO138" s="48" t="s">
        <v>293</v>
      </c>
      <c r="AP138" s="48" t="s">
        <v>251</v>
      </c>
      <c r="AQ138" s="46">
        <v>46372</v>
      </c>
      <c r="AR138" s="46">
        <v>2318588</v>
      </c>
      <c r="AS138" s="46">
        <v>301368</v>
      </c>
      <c r="AT138" s="48" t="s">
        <v>233</v>
      </c>
      <c r="AU138" s="48" t="s">
        <v>294</v>
      </c>
      <c r="AV138" s="48" t="s">
        <v>266</v>
      </c>
      <c r="AW138" s="48" t="s">
        <v>237</v>
      </c>
      <c r="AX138" s="48" t="s">
        <v>236</v>
      </c>
      <c r="AY138" s="48" t="s">
        <v>238</v>
      </c>
      <c r="AZ138" s="103">
        <v>0</v>
      </c>
      <c r="BA138" s="103">
        <v>0</v>
      </c>
      <c r="BB138" s="103">
        <v>0</v>
      </c>
      <c r="BC138" s="103">
        <v>0</v>
      </c>
      <c r="BD138" s="103">
        <v>0</v>
      </c>
      <c r="BE138" s="102">
        <v>295341</v>
      </c>
      <c r="BF138" s="103">
        <v>0</v>
      </c>
      <c r="BG138" s="103">
        <v>0</v>
      </c>
      <c r="BH138" s="103">
        <v>0</v>
      </c>
      <c r="BI138" s="46">
        <v>2272216</v>
      </c>
      <c r="BJ138" s="41"/>
      <c r="BK138" s="41">
        <v>2201583977</v>
      </c>
      <c r="BL138" s="45">
        <v>45686</v>
      </c>
      <c r="BM138" s="41" t="s">
        <v>417</v>
      </c>
      <c r="BN138" s="46">
        <v>33600992</v>
      </c>
    </row>
    <row r="139" spans="1:66" x14ac:dyDescent="0.2">
      <c r="A139" s="18">
        <v>900169638</v>
      </c>
      <c r="B139" s="18" t="s">
        <v>20</v>
      </c>
      <c r="C139" s="18" t="s">
        <v>14</v>
      </c>
      <c r="D139" s="18">
        <v>92475</v>
      </c>
      <c r="E139" s="18" t="str">
        <f>+CONCATENATE(C139,D139)</f>
        <v>FE92475</v>
      </c>
      <c r="F139" s="18" t="s">
        <v>78</v>
      </c>
      <c r="G139" s="18" t="str">
        <f>+CONCATENATE(A139,"_",E139)</f>
        <v>900169638_FE92475</v>
      </c>
      <c r="H139" s="18">
        <v>20230629</v>
      </c>
      <c r="I139" s="18">
        <v>20230827</v>
      </c>
      <c r="J139" s="18">
        <v>60</v>
      </c>
      <c r="K139" s="19">
        <v>0</v>
      </c>
      <c r="L139" s="19">
        <v>0</v>
      </c>
      <c r="M139" s="19">
        <v>0</v>
      </c>
      <c r="N139" s="19">
        <v>0</v>
      </c>
      <c r="O139" s="19">
        <v>267021</v>
      </c>
      <c r="P139" s="43">
        <v>267021</v>
      </c>
      <c r="Q139" s="18" t="s">
        <v>431</v>
      </c>
      <c r="R139" s="41" t="s">
        <v>433</v>
      </c>
      <c r="S139" s="46">
        <v>0</v>
      </c>
      <c r="T139" s="41"/>
      <c r="U139" s="41"/>
      <c r="V139" s="41"/>
      <c r="W139" s="41"/>
      <c r="X139" s="41" t="s">
        <v>231</v>
      </c>
      <c r="Y139" s="45">
        <v>45106</v>
      </c>
      <c r="Z139" s="45">
        <v>45170</v>
      </c>
      <c r="AA139" s="45">
        <v>45192</v>
      </c>
      <c r="AB139" s="45"/>
      <c r="AC139" s="100">
        <f>+IF(OR(X139="Devuelta",AL139&lt;&gt;0),$A$1-AB139,IF(AND(AA139="",Z139=""),"No radicada",IF(AA139&lt;&gt;"",$A$1-AA139,$A$1-Z139)))</f>
        <v>555</v>
      </c>
      <c r="AD139" s="100" t="str">
        <f>+IF(AC139="No radicada","No radicada",IF(AC139&lt;1,"Corriente",IF(AC139&lt;=30,"0-30",IF(AND(AC139&lt;=60,AC139&gt;30),"31-60",IF(AND(AC139&lt;=90,AC139&gt;60),"61-90",IF(AND(AC139&lt;=180,AC139&gt;90),"91-180",IF(AND(AC139&lt;=360,AC139&gt;180),"181-360",IF(AC139&gt;360,"Más de 360"))))))))</f>
        <v>Más de 360</v>
      </c>
      <c r="AE139" s="46">
        <v>1714142</v>
      </c>
      <c r="AF139" s="46">
        <v>1714142</v>
      </c>
      <c r="AG139" s="46">
        <v>0</v>
      </c>
      <c r="AH139" s="46">
        <v>0</v>
      </c>
      <c r="AI139" s="46">
        <v>0</v>
      </c>
      <c r="AJ139" s="46">
        <v>272472</v>
      </c>
      <c r="AK139" s="46">
        <v>0</v>
      </c>
      <c r="AL139" s="46">
        <v>0</v>
      </c>
      <c r="AM139" s="48"/>
      <c r="AN139" s="48"/>
      <c r="AO139" s="48" t="s">
        <v>372</v>
      </c>
      <c r="AP139" s="48" t="s">
        <v>251</v>
      </c>
      <c r="AQ139" s="46">
        <v>28832</v>
      </c>
      <c r="AR139" s="46">
        <v>1441670</v>
      </c>
      <c r="AS139" s="46">
        <v>272472</v>
      </c>
      <c r="AT139" s="48" t="s">
        <v>233</v>
      </c>
      <c r="AU139" s="48" t="s">
        <v>372</v>
      </c>
      <c r="AV139" s="48" t="s">
        <v>250</v>
      </c>
      <c r="AW139" s="48" t="s">
        <v>237</v>
      </c>
      <c r="AX139" s="48" t="s">
        <v>236</v>
      </c>
      <c r="AY139" s="48" t="s">
        <v>297</v>
      </c>
      <c r="AZ139" s="103">
        <v>0</v>
      </c>
      <c r="BA139" s="103">
        <v>0</v>
      </c>
      <c r="BB139" s="103">
        <v>0</v>
      </c>
      <c r="BC139" s="103">
        <v>0</v>
      </c>
      <c r="BD139" s="103">
        <v>0</v>
      </c>
      <c r="BE139" s="102">
        <v>267021</v>
      </c>
      <c r="BF139" s="103">
        <v>0</v>
      </c>
      <c r="BG139" s="103">
        <v>0</v>
      </c>
      <c r="BH139" s="103">
        <v>0</v>
      </c>
      <c r="BI139" s="46">
        <v>1412838</v>
      </c>
      <c r="BJ139" s="41"/>
      <c r="BK139" s="41">
        <v>2201499978</v>
      </c>
      <c r="BL139" s="45">
        <v>45392</v>
      </c>
      <c r="BM139" s="41" t="s">
        <v>417</v>
      </c>
      <c r="BN139" s="46">
        <v>40191925</v>
      </c>
    </row>
    <row r="140" spans="1:66" x14ac:dyDescent="0.2">
      <c r="A140" s="18">
        <v>900169638</v>
      </c>
      <c r="B140" s="18" t="s">
        <v>20</v>
      </c>
      <c r="C140" s="18" t="s">
        <v>14</v>
      </c>
      <c r="D140" s="18">
        <v>126758</v>
      </c>
      <c r="E140" s="18" t="str">
        <f>+CONCATENATE(C140,D140)</f>
        <v>FE126758</v>
      </c>
      <c r="F140" s="18" t="s">
        <v>147</v>
      </c>
      <c r="G140" s="18" t="str">
        <f>+CONCATENATE(A140,"_",E140)</f>
        <v>900169638_FE126758</v>
      </c>
      <c r="H140" s="18">
        <v>20240606</v>
      </c>
      <c r="I140" s="18">
        <v>20240804</v>
      </c>
      <c r="J140" s="18">
        <v>60</v>
      </c>
      <c r="K140" s="19">
        <v>0</v>
      </c>
      <c r="L140" s="19">
        <v>0</v>
      </c>
      <c r="M140" s="19">
        <v>0</v>
      </c>
      <c r="N140" s="19">
        <v>0</v>
      </c>
      <c r="O140" s="19">
        <v>253830</v>
      </c>
      <c r="P140" s="43">
        <v>253830</v>
      </c>
      <c r="Q140" s="18" t="s">
        <v>431</v>
      </c>
      <c r="R140" s="41" t="s">
        <v>433</v>
      </c>
      <c r="S140" s="46">
        <v>0</v>
      </c>
      <c r="T140" s="41"/>
      <c r="U140" s="41"/>
      <c r="V140" s="41"/>
      <c r="W140" s="41"/>
      <c r="X140" s="41" t="s">
        <v>231</v>
      </c>
      <c r="Y140" s="45">
        <v>45449</v>
      </c>
      <c r="Z140" s="45">
        <v>45457</v>
      </c>
      <c r="AA140" s="45">
        <v>45464</v>
      </c>
      <c r="AB140" s="45"/>
      <c r="AC140" s="100">
        <f>+IF(OR(X140="Devuelta",AL140&lt;&gt;0),$A$1-AB140,IF(AND(AA140="",Z140=""),"No radicada",IF(AA140&lt;&gt;"",$A$1-AA140,$A$1-Z140)))</f>
        <v>283</v>
      </c>
      <c r="AD140" s="100" t="str">
        <f>+IF(AC140="No radicada","No radicada",IF(AC140&lt;1,"Corriente",IF(AC140&lt;=30,"0-30",IF(AND(AC140&lt;=60,AC140&gt;30),"31-60",IF(AND(AC140&lt;=90,AC140&gt;60),"61-90",IF(AND(AC140&lt;=180,AC140&gt;90),"91-180",IF(AND(AC140&lt;=360,AC140&gt;180),"181-360",IF(AC140&gt;360,"Más de 360"))))))))</f>
        <v>181-360</v>
      </c>
      <c r="AE140" s="46">
        <v>515220</v>
      </c>
      <c r="AF140" s="46">
        <v>515220</v>
      </c>
      <c r="AG140" s="46">
        <v>0</v>
      </c>
      <c r="AH140" s="46">
        <v>0</v>
      </c>
      <c r="AI140" s="46">
        <v>0</v>
      </c>
      <c r="AJ140" s="46">
        <v>259010</v>
      </c>
      <c r="AK140" s="46">
        <v>0</v>
      </c>
      <c r="AL140" s="46">
        <v>0</v>
      </c>
      <c r="AM140" s="48"/>
      <c r="AN140" s="48"/>
      <c r="AO140" s="48" t="s">
        <v>332</v>
      </c>
      <c r="AP140" s="48" t="s">
        <v>251</v>
      </c>
      <c r="AQ140" s="46">
        <v>5124</v>
      </c>
      <c r="AR140" s="46">
        <v>256210</v>
      </c>
      <c r="AS140" s="46">
        <v>259010</v>
      </c>
      <c r="AT140" s="48" t="s">
        <v>233</v>
      </c>
      <c r="AU140" s="48" t="s">
        <v>333</v>
      </c>
      <c r="AV140" s="48" t="s">
        <v>250</v>
      </c>
      <c r="AW140" s="48" t="s">
        <v>237</v>
      </c>
      <c r="AX140" s="48" t="s">
        <v>236</v>
      </c>
      <c r="AY140" s="48" t="s">
        <v>238</v>
      </c>
      <c r="AZ140" s="103">
        <v>0</v>
      </c>
      <c r="BA140" s="103">
        <v>0</v>
      </c>
      <c r="BB140" s="103">
        <v>0</v>
      </c>
      <c r="BC140" s="103">
        <v>0</v>
      </c>
      <c r="BD140" s="103">
        <v>0</v>
      </c>
      <c r="BE140" s="102">
        <v>253830</v>
      </c>
      <c r="BF140" s="103">
        <v>0</v>
      </c>
      <c r="BG140" s="103">
        <v>0</v>
      </c>
      <c r="BH140" s="103">
        <v>0</v>
      </c>
      <c r="BI140" s="46">
        <v>251086</v>
      </c>
      <c r="BJ140" s="41"/>
      <c r="BK140" s="41">
        <v>2201554302</v>
      </c>
      <c r="BL140" s="45">
        <v>45565</v>
      </c>
      <c r="BM140" s="41" t="s">
        <v>417</v>
      </c>
      <c r="BN140" s="46">
        <v>40350859</v>
      </c>
    </row>
    <row r="141" spans="1:66" x14ac:dyDescent="0.2">
      <c r="A141" s="18">
        <v>900169638</v>
      </c>
      <c r="B141" s="18" t="s">
        <v>20</v>
      </c>
      <c r="C141" s="18" t="s">
        <v>14</v>
      </c>
      <c r="D141" s="18">
        <v>138163</v>
      </c>
      <c r="E141" s="18" t="str">
        <f>+CONCATENATE(C141,D141)</f>
        <v>FE138163</v>
      </c>
      <c r="F141" s="18" t="s">
        <v>176</v>
      </c>
      <c r="G141" s="18" t="str">
        <f>+CONCATENATE(A141,"_",E141)</f>
        <v>900169638_FE138163</v>
      </c>
      <c r="H141" s="18">
        <v>20241106</v>
      </c>
      <c r="I141" s="18">
        <v>20250104</v>
      </c>
      <c r="J141" s="18">
        <v>60</v>
      </c>
      <c r="K141" s="19">
        <v>0</v>
      </c>
      <c r="L141" s="19">
        <v>253830</v>
      </c>
      <c r="M141" s="19">
        <v>0</v>
      </c>
      <c r="N141" s="19">
        <v>0</v>
      </c>
      <c r="O141" s="19">
        <v>0</v>
      </c>
      <c r="P141" s="43">
        <v>253830</v>
      </c>
      <c r="Q141" s="18" t="s">
        <v>431</v>
      </c>
      <c r="R141" s="41" t="s">
        <v>433</v>
      </c>
      <c r="S141" s="46">
        <v>0</v>
      </c>
      <c r="T141" s="41"/>
      <c r="U141" s="41"/>
      <c r="V141" s="41"/>
      <c r="W141" s="41"/>
      <c r="X141" s="41" t="s">
        <v>231</v>
      </c>
      <c r="Y141" s="45">
        <v>45602</v>
      </c>
      <c r="Z141" s="45">
        <v>45628</v>
      </c>
      <c r="AA141" s="45">
        <v>45642</v>
      </c>
      <c r="AB141" s="45"/>
      <c r="AC141" s="100">
        <f>+IF(OR(X141="Devuelta",AL141&lt;&gt;0),$A$1-AB141,IF(AND(AA141="",Z141=""),"No radicada",IF(AA141&lt;&gt;"",$A$1-AA141,$A$1-Z141)))</f>
        <v>105</v>
      </c>
      <c r="AD141" s="100" t="str">
        <f>+IF(AC141="No radicada","No radicada",IF(AC141&lt;1,"Corriente",IF(AC141&lt;=30,"0-30",IF(AND(AC141&lt;=60,AC141&gt;30),"31-60",IF(AND(AC141&lt;=90,AC141&gt;60),"61-90",IF(AND(AC141&lt;=180,AC141&gt;90),"91-180",IF(AND(AC141&lt;=360,AC141&gt;180),"181-360",IF(AC141&gt;360,"Más de 360"))))))))</f>
        <v>91-180</v>
      </c>
      <c r="AE141" s="46">
        <v>1712222</v>
      </c>
      <c r="AF141" s="46">
        <v>1712222</v>
      </c>
      <c r="AG141" s="46">
        <v>0</v>
      </c>
      <c r="AH141" s="46">
        <v>0</v>
      </c>
      <c r="AI141" s="46">
        <v>0</v>
      </c>
      <c r="AJ141" s="46">
        <v>259010</v>
      </c>
      <c r="AK141" s="46">
        <v>0</v>
      </c>
      <c r="AL141" s="46">
        <v>0</v>
      </c>
      <c r="AM141" s="48"/>
      <c r="AN141" s="48"/>
      <c r="AO141" s="48" t="s">
        <v>342</v>
      </c>
      <c r="AP141" s="48" t="s">
        <v>251</v>
      </c>
      <c r="AQ141" s="46">
        <v>29064</v>
      </c>
      <c r="AR141" s="46">
        <v>1453212</v>
      </c>
      <c r="AS141" s="46">
        <v>259010</v>
      </c>
      <c r="AT141" s="48" t="s">
        <v>233</v>
      </c>
      <c r="AU141" s="48" t="s">
        <v>343</v>
      </c>
      <c r="AV141" s="48" t="s">
        <v>250</v>
      </c>
      <c r="AW141" s="48" t="s">
        <v>237</v>
      </c>
      <c r="AX141" s="48" t="s">
        <v>236</v>
      </c>
      <c r="AY141" s="48" t="s">
        <v>238</v>
      </c>
      <c r="AZ141" s="103">
        <v>0</v>
      </c>
      <c r="BA141" s="103">
        <v>0</v>
      </c>
      <c r="BB141" s="103">
        <v>0</v>
      </c>
      <c r="BC141" s="103">
        <v>0</v>
      </c>
      <c r="BD141" s="103">
        <v>0</v>
      </c>
      <c r="BE141" s="102">
        <v>253830</v>
      </c>
      <c r="BF141" s="103">
        <v>0</v>
      </c>
      <c r="BG141" s="103">
        <v>0</v>
      </c>
      <c r="BH141" s="103">
        <v>0</v>
      </c>
      <c r="BI141" s="46">
        <v>1424148</v>
      </c>
      <c r="BJ141" s="41"/>
      <c r="BK141" s="41">
        <v>2201583977</v>
      </c>
      <c r="BL141" s="45">
        <v>45686</v>
      </c>
      <c r="BM141" s="41" t="s">
        <v>417</v>
      </c>
      <c r="BN141" s="46">
        <v>33600992</v>
      </c>
    </row>
    <row r="142" spans="1:66" x14ac:dyDescent="0.2">
      <c r="A142" s="18">
        <v>900169638</v>
      </c>
      <c r="B142" s="18" t="s">
        <v>20</v>
      </c>
      <c r="C142" s="18" t="s">
        <v>14</v>
      </c>
      <c r="D142" s="18">
        <v>118919</v>
      </c>
      <c r="E142" s="18" t="str">
        <f>+CONCATENATE(C142,D142)</f>
        <v>FE118919</v>
      </c>
      <c r="F142" s="18" t="s">
        <v>110</v>
      </c>
      <c r="G142" s="18" t="str">
        <f>+CONCATENATE(A142,"_",E142)</f>
        <v>900169638_FE118919</v>
      </c>
      <c r="H142" s="18">
        <v>20240210</v>
      </c>
      <c r="I142" s="18">
        <v>20240409</v>
      </c>
      <c r="J142" s="18">
        <v>60</v>
      </c>
      <c r="K142" s="19">
        <v>0</v>
      </c>
      <c r="L142" s="19">
        <v>0</v>
      </c>
      <c r="M142" s="19">
        <v>0</v>
      </c>
      <c r="N142" s="19">
        <v>0</v>
      </c>
      <c r="O142" s="19">
        <v>232294</v>
      </c>
      <c r="P142" s="43">
        <v>232294</v>
      </c>
      <c r="Q142" s="18" t="s">
        <v>431</v>
      </c>
      <c r="R142" s="41" t="s">
        <v>433</v>
      </c>
      <c r="S142" s="46">
        <v>0</v>
      </c>
      <c r="T142" s="41"/>
      <c r="U142" s="41"/>
      <c r="V142" s="41"/>
      <c r="W142" s="41"/>
      <c r="X142" s="41" t="s">
        <v>231</v>
      </c>
      <c r="Y142" s="45">
        <v>45332</v>
      </c>
      <c r="Z142" s="45">
        <v>45352</v>
      </c>
      <c r="AA142" s="45">
        <v>45364</v>
      </c>
      <c r="AB142" s="45"/>
      <c r="AC142" s="100">
        <f>+IF(OR(X142="Devuelta",AL142&lt;&gt;0),$A$1-AB142,IF(AND(AA142="",Z142=""),"No radicada",IF(AA142&lt;&gt;"",$A$1-AA142,$A$1-Z142)))</f>
        <v>383</v>
      </c>
      <c r="AD142" s="100" t="str">
        <f>+IF(AC142="No radicada","No radicada",IF(AC142&lt;1,"Corriente",IF(AC142&lt;=30,"0-30",IF(AND(AC142&lt;=60,AC142&gt;30),"31-60",IF(AND(AC142&lt;=90,AC142&gt;60),"61-90",IF(AND(AC142&lt;=180,AC142&gt;90),"91-180",IF(AND(AC142&lt;=360,AC142&gt;180),"181-360",IF(AC142&gt;360,"Más de 360"))))))))</f>
        <v>Más de 360</v>
      </c>
      <c r="AE142" s="46">
        <v>1616527</v>
      </c>
      <c r="AF142" s="46">
        <v>1616527</v>
      </c>
      <c r="AG142" s="46">
        <v>0</v>
      </c>
      <c r="AH142" s="46">
        <v>0</v>
      </c>
      <c r="AI142" s="46">
        <v>0</v>
      </c>
      <c r="AJ142" s="46">
        <v>237035</v>
      </c>
      <c r="AK142" s="46">
        <v>0</v>
      </c>
      <c r="AL142" s="46">
        <v>0</v>
      </c>
      <c r="AM142" s="48"/>
      <c r="AN142" s="48"/>
      <c r="AO142" s="48" t="s">
        <v>319</v>
      </c>
      <c r="AP142" s="48" t="s">
        <v>251</v>
      </c>
      <c r="AQ142" s="46">
        <v>27590</v>
      </c>
      <c r="AR142" s="46">
        <v>1379492</v>
      </c>
      <c r="AS142" s="46">
        <v>237035</v>
      </c>
      <c r="AT142" s="48" t="s">
        <v>233</v>
      </c>
      <c r="AU142" s="48" t="s">
        <v>320</v>
      </c>
      <c r="AV142" s="48" t="s">
        <v>250</v>
      </c>
      <c r="AW142" s="48" t="s">
        <v>237</v>
      </c>
      <c r="AX142" s="48" t="s">
        <v>236</v>
      </c>
      <c r="AY142" s="48" t="s">
        <v>238</v>
      </c>
      <c r="AZ142" s="103">
        <v>0</v>
      </c>
      <c r="BA142" s="103">
        <v>0</v>
      </c>
      <c r="BB142" s="103">
        <v>0</v>
      </c>
      <c r="BC142" s="103">
        <v>0</v>
      </c>
      <c r="BD142" s="103">
        <v>0</v>
      </c>
      <c r="BE142" s="102">
        <v>232294</v>
      </c>
      <c r="BF142" s="103">
        <v>0</v>
      </c>
      <c r="BG142" s="103">
        <v>0</v>
      </c>
      <c r="BH142" s="103">
        <v>0</v>
      </c>
      <c r="BI142" s="46">
        <v>1351902</v>
      </c>
      <c r="BJ142" s="41"/>
      <c r="BK142" s="41">
        <v>2201520127</v>
      </c>
      <c r="BL142" s="45">
        <v>45460</v>
      </c>
      <c r="BM142" s="41" t="s">
        <v>417</v>
      </c>
      <c r="BN142" s="46">
        <v>28483889</v>
      </c>
    </row>
    <row r="143" spans="1:66" x14ac:dyDescent="0.2">
      <c r="A143" s="18">
        <v>900169638</v>
      </c>
      <c r="B143" s="18" t="s">
        <v>20</v>
      </c>
      <c r="C143" s="18" t="s">
        <v>14</v>
      </c>
      <c r="D143" s="18">
        <v>89784</v>
      </c>
      <c r="E143" s="18" t="str">
        <f>+CONCATENATE(C143,D143)</f>
        <v>FE89784</v>
      </c>
      <c r="F143" s="18" t="s">
        <v>75</v>
      </c>
      <c r="G143" s="18" t="str">
        <f>+CONCATENATE(A143,"_",E143)</f>
        <v>900169638_FE89784</v>
      </c>
      <c r="H143" s="18">
        <v>20230531</v>
      </c>
      <c r="I143" s="18">
        <v>20230729</v>
      </c>
      <c r="J143" s="18">
        <v>60</v>
      </c>
      <c r="K143" s="19">
        <v>0</v>
      </c>
      <c r="L143" s="19">
        <v>0</v>
      </c>
      <c r="M143" s="19">
        <v>0</v>
      </c>
      <c r="N143" s="19">
        <v>0</v>
      </c>
      <c r="O143" s="19">
        <v>213114</v>
      </c>
      <c r="P143" s="43">
        <v>213114</v>
      </c>
      <c r="Q143" s="18" t="s">
        <v>431</v>
      </c>
      <c r="R143" s="41" t="s">
        <v>433</v>
      </c>
      <c r="S143" s="46">
        <v>0</v>
      </c>
      <c r="T143" s="41"/>
      <c r="U143" s="41"/>
      <c r="V143" s="41"/>
      <c r="W143" s="41"/>
      <c r="X143" s="41" t="s">
        <v>231</v>
      </c>
      <c r="Y143" s="45">
        <v>45077</v>
      </c>
      <c r="Z143" s="45">
        <v>45170</v>
      </c>
      <c r="AA143" s="45">
        <v>45190</v>
      </c>
      <c r="AB143" s="45"/>
      <c r="AC143" s="100">
        <f>+IF(OR(X143="Devuelta",AL143&lt;&gt;0),$A$1-AB143,IF(AND(AA143="",Z143=""),"No radicada",IF(AA143&lt;&gt;"",$A$1-AA143,$A$1-Z143)))</f>
        <v>557</v>
      </c>
      <c r="AD143" s="100" t="str">
        <f>+IF(AC143="No radicada","No radicada",IF(AC143&lt;1,"Corriente",IF(AC143&lt;=30,"0-30",IF(AND(AC143&lt;=60,AC143&gt;30),"31-60",IF(AND(AC143&lt;=90,AC143&gt;60),"61-90",IF(AND(AC143&lt;=180,AC143&gt;90),"91-180",IF(AND(AC143&lt;=360,AC143&gt;180),"181-360",IF(AC143&gt;360,"Más de 360"))))))))</f>
        <v>Más de 360</v>
      </c>
      <c r="AE143" s="46">
        <v>1301383</v>
      </c>
      <c r="AF143" s="46">
        <v>1301383</v>
      </c>
      <c r="AG143" s="46">
        <v>0</v>
      </c>
      <c r="AH143" s="46">
        <v>0</v>
      </c>
      <c r="AI143" s="46">
        <v>0</v>
      </c>
      <c r="AJ143" s="46">
        <v>217465</v>
      </c>
      <c r="AK143" s="46">
        <v>0</v>
      </c>
      <c r="AL143" s="46">
        <v>0</v>
      </c>
      <c r="AM143" s="48"/>
      <c r="AN143" s="48"/>
      <c r="AO143" s="48" t="s">
        <v>352</v>
      </c>
      <c r="AP143" s="48" t="s">
        <v>251</v>
      </c>
      <c r="AQ143" s="46">
        <v>21678</v>
      </c>
      <c r="AR143" s="46">
        <v>1083918</v>
      </c>
      <c r="AS143" s="46">
        <v>217465</v>
      </c>
      <c r="AT143" s="48" t="s">
        <v>233</v>
      </c>
      <c r="AU143" s="48" t="s">
        <v>353</v>
      </c>
      <c r="AV143" s="48" t="s">
        <v>250</v>
      </c>
      <c r="AW143" s="48" t="s">
        <v>237</v>
      </c>
      <c r="AX143" s="48" t="s">
        <v>236</v>
      </c>
      <c r="AY143" s="48" t="s">
        <v>238</v>
      </c>
      <c r="AZ143" s="103">
        <v>0</v>
      </c>
      <c r="BA143" s="103">
        <v>0</v>
      </c>
      <c r="BB143" s="103">
        <v>0</v>
      </c>
      <c r="BC143" s="103">
        <v>0</v>
      </c>
      <c r="BD143" s="103">
        <v>0</v>
      </c>
      <c r="BE143" s="102">
        <v>213114</v>
      </c>
      <c r="BF143" s="103">
        <v>0</v>
      </c>
      <c r="BG143" s="103">
        <v>0</v>
      </c>
      <c r="BH143" s="103">
        <v>0</v>
      </c>
      <c r="BI143" s="46">
        <v>1062240</v>
      </c>
      <c r="BJ143" s="41"/>
      <c r="BK143" s="41">
        <v>2201491819</v>
      </c>
      <c r="BL143" s="45">
        <v>45373</v>
      </c>
      <c r="BM143" s="41" t="s">
        <v>417</v>
      </c>
      <c r="BN143" s="46">
        <v>8417209</v>
      </c>
    </row>
    <row r="144" spans="1:66" x14ac:dyDescent="0.2">
      <c r="A144" s="18">
        <v>900169638</v>
      </c>
      <c r="B144" s="18" t="s">
        <v>20</v>
      </c>
      <c r="C144" s="18" t="s">
        <v>14</v>
      </c>
      <c r="D144" s="18">
        <v>122247</v>
      </c>
      <c r="E144" s="18" t="str">
        <f>+CONCATENATE(C144,D144)</f>
        <v>FE122247</v>
      </c>
      <c r="F144" s="18" t="s">
        <v>135</v>
      </c>
      <c r="G144" s="18" t="str">
        <f>+CONCATENATE(A144,"_",E144)</f>
        <v>900169638_FE122247</v>
      </c>
      <c r="H144" s="18">
        <v>20240405</v>
      </c>
      <c r="I144" s="18">
        <v>20240603</v>
      </c>
      <c r="J144" s="18">
        <v>60</v>
      </c>
      <c r="K144" s="19">
        <v>0</v>
      </c>
      <c r="L144" s="19">
        <v>0</v>
      </c>
      <c r="M144" s="19">
        <v>0</v>
      </c>
      <c r="N144" s="19">
        <v>0</v>
      </c>
      <c r="O144" s="19">
        <v>203064</v>
      </c>
      <c r="P144" s="43">
        <v>203064</v>
      </c>
      <c r="Q144" s="18" t="s">
        <v>431</v>
      </c>
      <c r="R144" s="41" t="s">
        <v>433</v>
      </c>
      <c r="S144" s="46">
        <v>0</v>
      </c>
      <c r="T144" s="41"/>
      <c r="U144" s="41"/>
      <c r="V144" s="41"/>
      <c r="W144" s="41"/>
      <c r="X144" s="41" t="s">
        <v>231</v>
      </c>
      <c r="Y144" s="45">
        <v>45387</v>
      </c>
      <c r="Z144" s="45">
        <v>45397</v>
      </c>
      <c r="AA144" s="45">
        <v>45401</v>
      </c>
      <c r="AB144" s="45"/>
      <c r="AC144" s="100">
        <f>+IF(OR(X144="Devuelta",AL144&lt;&gt;0),$A$1-AB144,IF(AND(AA144="",Z144=""),"No radicada",IF(AA144&lt;&gt;"",$A$1-AA144,$A$1-Z144)))</f>
        <v>346</v>
      </c>
      <c r="AD144" s="100" t="str">
        <f>+IF(AC144="No radicada","No radicada",IF(AC144&lt;1,"Corriente",IF(AC144&lt;=30,"0-30",IF(AND(AC144&lt;=60,AC144&gt;30),"31-60",IF(AND(AC144&lt;=90,AC144&gt;60),"61-90",IF(AND(AC144&lt;=180,AC144&gt;90),"91-180",IF(AND(AC144&lt;=360,AC144&gt;180),"181-360",IF(AC144&gt;360,"Más de 360"))))))))</f>
        <v>181-360</v>
      </c>
      <c r="AE144" s="46">
        <v>748068</v>
      </c>
      <c r="AF144" s="46">
        <v>748068</v>
      </c>
      <c r="AG144" s="46">
        <v>0</v>
      </c>
      <c r="AH144" s="46">
        <v>0</v>
      </c>
      <c r="AI144" s="46">
        <v>0</v>
      </c>
      <c r="AJ144" s="46">
        <v>207208</v>
      </c>
      <c r="AK144" s="46">
        <v>0</v>
      </c>
      <c r="AL144" s="46">
        <v>0</v>
      </c>
      <c r="AM144" s="48"/>
      <c r="AN144" s="48"/>
      <c r="AO144" s="48" t="s">
        <v>248</v>
      </c>
      <c r="AP144" s="48" t="s">
        <v>251</v>
      </c>
      <c r="AQ144" s="46">
        <v>10817</v>
      </c>
      <c r="AR144" s="46">
        <v>540860</v>
      </c>
      <c r="AS144" s="46">
        <v>207208</v>
      </c>
      <c r="AT144" s="48" t="s">
        <v>233</v>
      </c>
      <c r="AU144" s="48" t="s">
        <v>249</v>
      </c>
      <c r="AV144" s="48" t="s">
        <v>250</v>
      </c>
      <c r="AW144" s="48" t="s">
        <v>237</v>
      </c>
      <c r="AX144" s="48" t="s">
        <v>236</v>
      </c>
      <c r="AY144" s="48" t="s">
        <v>238</v>
      </c>
      <c r="AZ144" s="103">
        <v>0</v>
      </c>
      <c r="BA144" s="103">
        <v>0</v>
      </c>
      <c r="BB144" s="103">
        <v>0</v>
      </c>
      <c r="BC144" s="103">
        <v>0</v>
      </c>
      <c r="BD144" s="103">
        <v>0</v>
      </c>
      <c r="BE144" s="102">
        <v>203064</v>
      </c>
      <c r="BF144" s="103">
        <v>0</v>
      </c>
      <c r="BG144" s="103">
        <v>0</v>
      </c>
      <c r="BH144" s="103">
        <v>0</v>
      </c>
      <c r="BI144" s="46">
        <v>530043</v>
      </c>
      <c r="BJ144" s="41"/>
      <c r="BK144" s="41">
        <v>2201539642</v>
      </c>
      <c r="BL144" s="45">
        <v>45524</v>
      </c>
      <c r="BM144" s="41" t="s">
        <v>417</v>
      </c>
      <c r="BN144" s="46">
        <v>23727062</v>
      </c>
    </row>
    <row r="145" spans="1:66" x14ac:dyDescent="0.2">
      <c r="A145" s="18">
        <v>900169638</v>
      </c>
      <c r="B145" s="18" t="s">
        <v>20</v>
      </c>
      <c r="C145" s="18" t="s">
        <v>14</v>
      </c>
      <c r="D145" s="18">
        <v>126756</v>
      </c>
      <c r="E145" s="18" t="str">
        <f>+CONCATENATE(C145,D145)</f>
        <v>FE126756</v>
      </c>
      <c r="F145" s="18" t="s">
        <v>146</v>
      </c>
      <c r="G145" s="18" t="str">
        <f>+CONCATENATE(A145,"_",E145)</f>
        <v>900169638_FE126756</v>
      </c>
      <c r="H145" s="18">
        <v>20240606</v>
      </c>
      <c r="I145" s="18">
        <v>20240804</v>
      </c>
      <c r="J145" s="18">
        <v>60</v>
      </c>
      <c r="K145" s="19">
        <v>0</v>
      </c>
      <c r="L145" s="19">
        <v>0</v>
      </c>
      <c r="M145" s="19">
        <v>0</v>
      </c>
      <c r="N145" s="19">
        <v>0</v>
      </c>
      <c r="O145" s="19">
        <v>203064</v>
      </c>
      <c r="P145" s="43">
        <v>203064</v>
      </c>
      <c r="Q145" s="18" t="s">
        <v>431</v>
      </c>
      <c r="R145" s="41" t="s">
        <v>433</v>
      </c>
      <c r="S145" s="46">
        <v>0</v>
      </c>
      <c r="T145" s="41"/>
      <c r="U145" s="41"/>
      <c r="V145" s="41"/>
      <c r="W145" s="41"/>
      <c r="X145" s="41" t="s">
        <v>231</v>
      </c>
      <c r="Y145" s="45">
        <v>45449</v>
      </c>
      <c r="Z145" s="45">
        <v>45457</v>
      </c>
      <c r="AA145" s="45">
        <v>45464</v>
      </c>
      <c r="AB145" s="45"/>
      <c r="AC145" s="100">
        <f>+IF(OR(X145="Devuelta",AL145&lt;&gt;0),$A$1-AB145,IF(AND(AA145="",Z145=""),"No radicada",IF(AA145&lt;&gt;"",$A$1-AA145,$A$1-Z145)))</f>
        <v>283</v>
      </c>
      <c r="AD145" s="100" t="str">
        <f>+IF(AC145="No radicada","No radicada",IF(AC145&lt;1,"Corriente",IF(AC145&lt;=30,"0-30",IF(AND(AC145&lt;=60,AC145&gt;30),"31-60",IF(AND(AC145&lt;=90,AC145&gt;60),"61-90",IF(AND(AC145&lt;=180,AC145&gt;90),"91-180",IF(AND(AC145&lt;=360,AC145&gt;180),"181-360",IF(AC145&gt;360,"Más de 360"))))))))</f>
        <v>181-360</v>
      </c>
      <c r="AE145" s="46">
        <v>1660420</v>
      </c>
      <c r="AF145" s="46">
        <v>1660420</v>
      </c>
      <c r="AG145" s="46">
        <v>0</v>
      </c>
      <c r="AH145" s="46">
        <v>0</v>
      </c>
      <c r="AI145" s="46">
        <v>0</v>
      </c>
      <c r="AJ145" s="46">
        <v>207208</v>
      </c>
      <c r="AK145" s="46">
        <v>0</v>
      </c>
      <c r="AL145" s="46">
        <v>0</v>
      </c>
      <c r="AM145" s="48"/>
      <c r="AN145" s="48"/>
      <c r="AO145" s="48" t="s">
        <v>253</v>
      </c>
      <c r="AP145" s="48" t="s">
        <v>251</v>
      </c>
      <c r="AQ145" s="46">
        <v>29064</v>
      </c>
      <c r="AR145" s="46">
        <v>1453212</v>
      </c>
      <c r="AS145" s="46">
        <v>207208</v>
      </c>
      <c r="AT145" s="48" t="s">
        <v>233</v>
      </c>
      <c r="AU145" s="48" t="s">
        <v>254</v>
      </c>
      <c r="AV145" s="48" t="s">
        <v>250</v>
      </c>
      <c r="AW145" s="48" t="s">
        <v>237</v>
      </c>
      <c r="AX145" s="48" t="s">
        <v>236</v>
      </c>
      <c r="AY145" s="48" t="s">
        <v>238</v>
      </c>
      <c r="AZ145" s="103">
        <v>0</v>
      </c>
      <c r="BA145" s="103">
        <v>0</v>
      </c>
      <c r="BB145" s="103">
        <v>0</v>
      </c>
      <c r="BC145" s="103">
        <v>0</v>
      </c>
      <c r="BD145" s="103">
        <v>0</v>
      </c>
      <c r="BE145" s="102">
        <v>203064</v>
      </c>
      <c r="BF145" s="103">
        <v>0</v>
      </c>
      <c r="BG145" s="103">
        <v>0</v>
      </c>
      <c r="BH145" s="103">
        <v>0</v>
      </c>
      <c r="BI145" s="46">
        <v>1424148</v>
      </c>
      <c r="BJ145" s="41"/>
      <c r="BK145" s="41">
        <v>2201554302</v>
      </c>
      <c r="BL145" s="45">
        <v>45565</v>
      </c>
      <c r="BM145" s="41" t="s">
        <v>417</v>
      </c>
      <c r="BN145" s="46">
        <v>40350859</v>
      </c>
    </row>
    <row r="146" spans="1:66" x14ac:dyDescent="0.2">
      <c r="A146" s="18">
        <v>900169638</v>
      </c>
      <c r="B146" s="18" t="s">
        <v>20</v>
      </c>
      <c r="C146" s="18" t="s">
        <v>14</v>
      </c>
      <c r="D146" s="18">
        <v>131189</v>
      </c>
      <c r="E146" s="18" t="str">
        <f>+CONCATENATE(C146,D146)</f>
        <v>FE131189</v>
      </c>
      <c r="F146" s="18" t="s">
        <v>159</v>
      </c>
      <c r="G146" s="18" t="str">
        <f>+CONCATENATE(A146,"_",E146)</f>
        <v>900169638_FE131189</v>
      </c>
      <c r="H146" s="18">
        <v>20240807</v>
      </c>
      <c r="I146" s="18">
        <v>20241005</v>
      </c>
      <c r="J146" s="18">
        <v>60</v>
      </c>
      <c r="K146" s="19">
        <v>0</v>
      </c>
      <c r="L146" s="19">
        <v>0</v>
      </c>
      <c r="M146" s="19">
        <v>0</v>
      </c>
      <c r="N146" s="19">
        <v>203064</v>
      </c>
      <c r="O146" s="19">
        <v>0</v>
      </c>
      <c r="P146" s="43">
        <v>203064</v>
      </c>
      <c r="Q146" s="18" t="s">
        <v>431</v>
      </c>
      <c r="R146" s="41" t="s">
        <v>433</v>
      </c>
      <c r="S146" s="46">
        <v>0</v>
      </c>
      <c r="T146" s="41"/>
      <c r="U146" s="41"/>
      <c r="V146" s="41"/>
      <c r="W146" s="41"/>
      <c r="X146" s="41" t="s">
        <v>231</v>
      </c>
      <c r="Y146" s="45">
        <v>45511</v>
      </c>
      <c r="Z146" s="45">
        <v>45537</v>
      </c>
      <c r="AA146" s="45">
        <v>45563</v>
      </c>
      <c r="AB146" s="45"/>
      <c r="AC146" s="100">
        <f>+IF(OR(X146="Devuelta",AL146&lt;&gt;0),$A$1-AB146,IF(AND(AA146="",Z146=""),"No radicada",IF(AA146&lt;&gt;"",$A$1-AA146,$A$1-Z146)))</f>
        <v>184</v>
      </c>
      <c r="AD146" s="100" t="str">
        <f>+IF(AC146="No radicada","No radicada",IF(AC146&lt;1,"Corriente",IF(AC146&lt;=30,"0-30",IF(AND(AC146&lt;=60,AC146&gt;30),"31-60",IF(AND(AC146&lt;=90,AC146&gt;60),"61-90",IF(AND(AC146&lt;=180,AC146&gt;90),"91-180",IF(AND(AC146&lt;=360,AC146&gt;180),"181-360",IF(AC146&gt;360,"Más de 360"))))))))</f>
        <v>181-360</v>
      </c>
      <c r="AE146" s="46">
        <v>1660420</v>
      </c>
      <c r="AF146" s="46">
        <v>1660420</v>
      </c>
      <c r="AG146" s="46">
        <v>0</v>
      </c>
      <c r="AH146" s="46">
        <v>0</v>
      </c>
      <c r="AI146" s="46">
        <v>0</v>
      </c>
      <c r="AJ146" s="46">
        <v>207208</v>
      </c>
      <c r="AK146" s="46">
        <v>0</v>
      </c>
      <c r="AL146" s="46">
        <v>0</v>
      </c>
      <c r="AM146" s="48"/>
      <c r="AN146" s="48"/>
      <c r="AO146" s="48" t="s">
        <v>275</v>
      </c>
      <c r="AP146" s="48" t="s">
        <v>251</v>
      </c>
      <c r="AQ146" s="46">
        <v>29064</v>
      </c>
      <c r="AR146" s="46">
        <v>1453212</v>
      </c>
      <c r="AS146" s="46">
        <v>207208</v>
      </c>
      <c r="AT146" s="48" t="s">
        <v>233</v>
      </c>
      <c r="AU146" s="48" t="s">
        <v>276</v>
      </c>
      <c r="AV146" s="48" t="s">
        <v>250</v>
      </c>
      <c r="AW146" s="48" t="s">
        <v>237</v>
      </c>
      <c r="AX146" s="48" t="s">
        <v>236</v>
      </c>
      <c r="AY146" s="48" t="s">
        <v>238</v>
      </c>
      <c r="AZ146" s="103">
        <v>0</v>
      </c>
      <c r="BA146" s="103">
        <v>0</v>
      </c>
      <c r="BB146" s="103">
        <v>0</v>
      </c>
      <c r="BC146" s="103">
        <v>0</v>
      </c>
      <c r="BD146" s="103">
        <v>0</v>
      </c>
      <c r="BE146" s="102">
        <v>203064</v>
      </c>
      <c r="BF146" s="103">
        <v>0</v>
      </c>
      <c r="BG146" s="103">
        <v>0</v>
      </c>
      <c r="BH146" s="103">
        <v>0</v>
      </c>
      <c r="BI146" s="46">
        <v>1424148</v>
      </c>
      <c r="BJ146" s="41"/>
      <c r="BK146" s="41">
        <v>4800065750</v>
      </c>
      <c r="BL146" s="45">
        <v>45594</v>
      </c>
      <c r="BM146" s="41" t="s">
        <v>420</v>
      </c>
      <c r="BN146" s="46">
        <v>30074866</v>
      </c>
    </row>
    <row r="147" spans="1:66" x14ac:dyDescent="0.2">
      <c r="A147" s="18">
        <v>900169638</v>
      </c>
      <c r="B147" s="18" t="s">
        <v>20</v>
      </c>
      <c r="C147" s="18" t="s">
        <v>14</v>
      </c>
      <c r="D147" s="18">
        <v>131863</v>
      </c>
      <c r="E147" s="18" t="str">
        <f>+CONCATENATE(C147,D147)</f>
        <v>FE131863</v>
      </c>
      <c r="F147" s="18" t="s">
        <v>164</v>
      </c>
      <c r="G147" s="18" t="str">
        <f>+CONCATENATE(A147,"_",E147)</f>
        <v>900169638_FE131863</v>
      </c>
      <c r="H147" s="18">
        <v>20240809</v>
      </c>
      <c r="I147" s="18">
        <v>20241007</v>
      </c>
      <c r="J147" s="18">
        <v>60</v>
      </c>
      <c r="K147" s="19">
        <v>0</v>
      </c>
      <c r="L147" s="19">
        <v>0</v>
      </c>
      <c r="M147" s="19">
        <v>0</v>
      </c>
      <c r="N147" s="19">
        <v>203064</v>
      </c>
      <c r="O147" s="19">
        <v>0</v>
      </c>
      <c r="P147" s="43">
        <v>203064</v>
      </c>
      <c r="Q147" s="18" t="s">
        <v>431</v>
      </c>
      <c r="R147" s="41" t="s">
        <v>433</v>
      </c>
      <c r="S147" s="46">
        <v>0</v>
      </c>
      <c r="T147" s="41"/>
      <c r="U147" s="41"/>
      <c r="V147" s="41"/>
      <c r="W147" s="41"/>
      <c r="X147" s="41" t="s">
        <v>231</v>
      </c>
      <c r="Y147" s="45">
        <v>45513</v>
      </c>
      <c r="Z147" s="45">
        <v>45537</v>
      </c>
      <c r="AA147" s="45">
        <v>45562</v>
      </c>
      <c r="AB147" s="45"/>
      <c r="AC147" s="100">
        <f>+IF(OR(X147="Devuelta",AL147&lt;&gt;0),$A$1-AB147,IF(AND(AA147="",Z147=""),"No radicada",IF(AA147&lt;&gt;"",$A$1-AA147,$A$1-Z147)))</f>
        <v>185</v>
      </c>
      <c r="AD147" s="100" t="str">
        <f>+IF(AC147="No radicada","No radicada",IF(AC147&lt;1,"Corriente",IF(AC147&lt;=30,"0-30",IF(AND(AC147&lt;=60,AC147&gt;30),"31-60",IF(AND(AC147&lt;=90,AC147&gt;60),"61-90",IF(AND(AC147&lt;=180,AC147&gt;90),"91-180",IF(AND(AC147&lt;=360,AC147&gt;180),"181-360",IF(AC147&gt;360,"Más de 360"))))))))</f>
        <v>181-360</v>
      </c>
      <c r="AE147" s="46">
        <v>2201280</v>
      </c>
      <c r="AF147" s="46">
        <v>2201280</v>
      </c>
      <c r="AG147" s="46">
        <v>0</v>
      </c>
      <c r="AH147" s="46">
        <v>0</v>
      </c>
      <c r="AI147" s="46">
        <v>0</v>
      </c>
      <c r="AJ147" s="46">
        <v>207208</v>
      </c>
      <c r="AK147" s="46">
        <v>0</v>
      </c>
      <c r="AL147" s="46">
        <v>0</v>
      </c>
      <c r="AM147" s="48"/>
      <c r="AN147" s="48"/>
      <c r="AO147" s="48" t="s">
        <v>348</v>
      </c>
      <c r="AP147" s="48" t="s">
        <v>251</v>
      </c>
      <c r="AQ147" s="46">
        <v>39882</v>
      </c>
      <c r="AR147" s="46">
        <v>1994072</v>
      </c>
      <c r="AS147" s="46">
        <v>207208</v>
      </c>
      <c r="AT147" s="48" t="s">
        <v>233</v>
      </c>
      <c r="AU147" s="48" t="s">
        <v>348</v>
      </c>
      <c r="AV147" s="48" t="s">
        <v>266</v>
      </c>
      <c r="AW147" s="48" t="s">
        <v>237</v>
      </c>
      <c r="AX147" s="48" t="s">
        <v>236</v>
      </c>
      <c r="AY147" s="48" t="s">
        <v>238</v>
      </c>
      <c r="AZ147" s="103">
        <v>0</v>
      </c>
      <c r="BA147" s="103">
        <v>0</v>
      </c>
      <c r="BB147" s="103">
        <v>0</v>
      </c>
      <c r="BC147" s="103">
        <v>0</v>
      </c>
      <c r="BD147" s="103">
        <v>0</v>
      </c>
      <c r="BE147" s="102">
        <v>203064</v>
      </c>
      <c r="BF147" s="103">
        <v>0</v>
      </c>
      <c r="BG147" s="103">
        <v>0</v>
      </c>
      <c r="BH147" s="103">
        <v>0</v>
      </c>
      <c r="BI147" s="46">
        <v>1954190</v>
      </c>
      <c r="BJ147" s="41"/>
      <c r="BK147" s="41">
        <v>4800065750</v>
      </c>
      <c r="BL147" s="45">
        <v>45594</v>
      </c>
      <c r="BM147" s="41" t="s">
        <v>420</v>
      </c>
      <c r="BN147" s="46">
        <v>30074866</v>
      </c>
    </row>
    <row r="148" spans="1:66" x14ac:dyDescent="0.2">
      <c r="A148" s="18">
        <v>900169638</v>
      </c>
      <c r="B148" s="18" t="s">
        <v>20</v>
      </c>
      <c r="C148" s="18" t="s">
        <v>14</v>
      </c>
      <c r="D148" s="18">
        <v>135432</v>
      </c>
      <c r="E148" s="18" t="str">
        <f>+CONCATENATE(C148,D148)</f>
        <v>FE135432</v>
      </c>
      <c r="F148" s="18" t="s">
        <v>169</v>
      </c>
      <c r="G148" s="18" t="str">
        <f>+CONCATENATE(A148,"_",E148)</f>
        <v>900169638_FE135432</v>
      </c>
      <c r="H148" s="18">
        <v>20241007</v>
      </c>
      <c r="I148" s="18">
        <v>20241205</v>
      </c>
      <c r="J148" s="18">
        <v>60</v>
      </c>
      <c r="K148" s="19">
        <v>0</v>
      </c>
      <c r="L148" s="19">
        <v>0</v>
      </c>
      <c r="M148" s="19">
        <v>203064</v>
      </c>
      <c r="N148" s="19">
        <v>0</v>
      </c>
      <c r="O148" s="19">
        <v>0</v>
      </c>
      <c r="P148" s="43">
        <v>203064</v>
      </c>
      <c r="Q148" s="18" t="s">
        <v>431</v>
      </c>
      <c r="R148" s="41" t="s">
        <v>433</v>
      </c>
      <c r="S148" s="46">
        <v>0</v>
      </c>
      <c r="T148" s="41"/>
      <c r="U148" s="41"/>
      <c r="V148" s="41"/>
      <c r="W148" s="41"/>
      <c r="X148" s="41" t="s">
        <v>231</v>
      </c>
      <c r="Y148" s="45">
        <v>45572</v>
      </c>
      <c r="Z148" s="45">
        <v>45597</v>
      </c>
      <c r="AA148" s="45">
        <v>45615</v>
      </c>
      <c r="AB148" s="45"/>
      <c r="AC148" s="100">
        <f>+IF(OR(X148="Devuelta",AL148&lt;&gt;0),$A$1-AB148,IF(AND(AA148="",Z148=""),"No radicada",IF(AA148&lt;&gt;"",$A$1-AA148,$A$1-Z148)))</f>
        <v>132</v>
      </c>
      <c r="AD148" s="100" t="str">
        <f>+IF(AC148="No radicada","No radicada",IF(AC148&lt;1,"Corriente",IF(AC148&lt;=30,"0-30",IF(AND(AC148&lt;=60,AC148&gt;30),"31-60",IF(AND(AC148&lt;=90,AC148&gt;60),"61-90",IF(AND(AC148&lt;=180,AC148&gt;90),"91-180",IF(AND(AC148&lt;=360,AC148&gt;180),"181-360",IF(AC148&gt;360,"Más de 360"))))))))</f>
        <v>91-180</v>
      </c>
      <c r="AE148" s="46">
        <v>2525796</v>
      </c>
      <c r="AF148" s="46">
        <v>2525796</v>
      </c>
      <c r="AG148" s="46">
        <v>0</v>
      </c>
      <c r="AH148" s="46">
        <v>0</v>
      </c>
      <c r="AI148" s="46">
        <v>0</v>
      </c>
      <c r="AJ148" s="46">
        <v>207208</v>
      </c>
      <c r="AK148" s="46">
        <v>0</v>
      </c>
      <c r="AL148" s="46">
        <v>0</v>
      </c>
      <c r="AM148" s="48"/>
      <c r="AN148" s="48"/>
      <c r="AO148" s="48" t="s">
        <v>351</v>
      </c>
      <c r="AP148" s="48" t="s">
        <v>251</v>
      </c>
      <c r="AQ148" s="46">
        <v>46372</v>
      </c>
      <c r="AR148" s="46">
        <v>2318588</v>
      </c>
      <c r="AS148" s="46">
        <v>207208</v>
      </c>
      <c r="AT148" s="48" t="s">
        <v>233</v>
      </c>
      <c r="AU148" s="48" t="s">
        <v>351</v>
      </c>
      <c r="AV148" s="48" t="s">
        <v>266</v>
      </c>
      <c r="AW148" s="48" t="s">
        <v>237</v>
      </c>
      <c r="AX148" s="48" t="s">
        <v>236</v>
      </c>
      <c r="AY148" s="48" t="s">
        <v>238</v>
      </c>
      <c r="AZ148" s="103">
        <v>0</v>
      </c>
      <c r="BA148" s="103">
        <v>0</v>
      </c>
      <c r="BB148" s="103">
        <v>0</v>
      </c>
      <c r="BC148" s="103">
        <v>0</v>
      </c>
      <c r="BD148" s="103">
        <v>0</v>
      </c>
      <c r="BE148" s="102">
        <v>203064</v>
      </c>
      <c r="BF148" s="103">
        <v>0</v>
      </c>
      <c r="BG148" s="103">
        <v>0</v>
      </c>
      <c r="BH148" s="103">
        <v>0</v>
      </c>
      <c r="BI148" s="46">
        <v>2272216</v>
      </c>
      <c r="BJ148" s="41"/>
      <c r="BK148" s="41">
        <v>2201582044</v>
      </c>
      <c r="BL148" s="45">
        <v>45664</v>
      </c>
      <c r="BM148" s="41" t="s">
        <v>417</v>
      </c>
      <c r="BN148" s="46">
        <v>45978804</v>
      </c>
    </row>
    <row r="149" spans="1:66" x14ac:dyDescent="0.2">
      <c r="A149" s="18">
        <v>900169638</v>
      </c>
      <c r="B149" s="18" t="s">
        <v>20</v>
      </c>
      <c r="C149" s="18" t="s">
        <v>14</v>
      </c>
      <c r="D149" s="18">
        <v>139971</v>
      </c>
      <c r="E149" s="18" t="str">
        <f>+CONCATENATE(C149,D149)</f>
        <v>FE139971</v>
      </c>
      <c r="F149" s="18" t="s">
        <v>188</v>
      </c>
      <c r="G149" s="18" t="str">
        <f>+CONCATENATE(A149,"_",E149)</f>
        <v>900169638_FE139971</v>
      </c>
      <c r="H149" s="18">
        <v>20241205</v>
      </c>
      <c r="I149" s="18">
        <v>20250202</v>
      </c>
      <c r="J149" s="18">
        <v>60</v>
      </c>
      <c r="K149" s="19">
        <v>0</v>
      </c>
      <c r="L149" s="19">
        <v>203064</v>
      </c>
      <c r="M149" s="19">
        <v>0</v>
      </c>
      <c r="N149" s="19">
        <v>0</v>
      </c>
      <c r="O149" s="19">
        <v>0</v>
      </c>
      <c r="P149" s="43">
        <v>203064</v>
      </c>
      <c r="Q149" s="18" t="s">
        <v>431</v>
      </c>
      <c r="R149" s="41" t="s">
        <v>433</v>
      </c>
      <c r="S149" s="46">
        <v>0</v>
      </c>
      <c r="T149" s="41"/>
      <c r="U149" s="41"/>
      <c r="V149" s="41"/>
      <c r="W149" s="41"/>
      <c r="X149" s="41" t="s">
        <v>231</v>
      </c>
      <c r="Y149" s="45">
        <v>45631</v>
      </c>
      <c r="Z149" s="45">
        <v>45638</v>
      </c>
      <c r="AA149" s="45">
        <v>45642</v>
      </c>
      <c r="AB149" s="45"/>
      <c r="AC149" s="100">
        <f>+IF(OR(X149="Devuelta",AL149&lt;&gt;0),$A$1-AB149,IF(AND(AA149="",Z149=""),"No radicada",IF(AA149&lt;&gt;"",$A$1-AA149,$A$1-Z149)))</f>
        <v>105</v>
      </c>
      <c r="AD149" s="100" t="str">
        <f>+IF(AC149="No radicada","No radicada",IF(AC149&lt;1,"Corriente",IF(AC149&lt;=30,"0-30",IF(AND(AC149&lt;=60,AC149&gt;30),"31-60",IF(AND(AC149&lt;=90,AC149&gt;60),"61-90",IF(AND(AC149&lt;=180,AC149&gt;90),"91-180",IF(AND(AC149&lt;=360,AC149&gt;180),"181-360",IF(AC149&gt;360,"Más de 360"))))))))</f>
        <v>91-180</v>
      </c>
      <c r="AE149" s="46">
        <v>1660420</v>
      </c>
      <c r="AF149" s="46">
        <v>1660420</v>
      </c>
      <c r="AG149" s="46">
        <v>0</v>
      </c>
      <c r="AH149" s="46">
        <v>0</v>
      </c>
      <c r="AI149" s="46">
        <v>0</v>
      </c>
      <c r="AJ149" s="46">
        <v>207208</v>
      </c>
      <c r="AK149" s="46">
        <v>0</v>
      </c>
      <c r="AL149" s="46">
        <v>0</v>
      </c>
      <c r="AM149" s="48"/>
      <c r="AN149" s="48"/>
      <c r="AO149" s="48" t="s">
        <v>281</v>
      </c>
      <c r="AP149" s="48" t="s">
        <v>251</v>
      </c>
      <c r="AQ149" s="46">
        <v>29064</v>
      </c>
      <c r="AR149" s="46">
        <v>1453212</v>
      </c>
      <c r="AS149" s="46">
        <v>207208</v>
      </c>
      <c r="AT149" s="48" t="s">
        <v>233</v>
      </c>
      <c r="AU149" s="48" t="s">
        <v>282</v>
      </c>
      <c r="AV149" s="48" t="s">
        <v>250</v>
      </c>
      <c r="AW149" s="48" t="s">
        <v>237</v>
      </c>
      <c r="AX149" s="48" t="s">
        <v>236</v>
      </c>
      <c r="AY149" s="48" t="s">
        <v>238</v>
      </c>
      <c r="AZ149" s="103">
        <v>0</v>
      </c>
      <c r="BA149" s="103">
        <v>0</v>
      </c>
      <c r="BB149" s="103">
        <v>0</v>
      </c>
      <c r="BC149" s="103">
        <v>0</v>
      </c>
      <c r="BD149" s="103">
        <v>0</v>
      </c>
      <c r="BE149" s="102">
        <v>203064</v>
      </c>
      <c r="BF149" s="103">
        <v>0</v>
      </c>
      <c r="BG149" s="103">
        <v>0</v>
      </c>
      <c r="BH149" s="103">
        <v>0</v>
      </c>
      <c r="BI149" s="46">
        <v>1424148</v>
      </c>
      <c r="BJ149" s="41"/>
      <c r="BK149" s="41">
        <v>2201583977</v>
      </c>
      <c r="BL149" s="45">
        <v>45686</v>
      </c>
      <c r="BM149" s="41" t="s">
        <v>417</v>
      </c>
      <c r="BN149" s="46">
        <v>33600992</v>
      </c>
    </row>
    <row r="150" spans="1:66" x14ac:dyDescent="0.2">
      <c r="A150" s="18">
        <v>900169638</v>
      </c>
      <c r="B150" s="18" t="s">
        <v>20</v>
      </c>
      <c r="C150" s="18" t="s">
        <v>14</v>
      </c>
      <c r="D150" s="18">
        <v>129125</v>
      </c>
      <c r="E150" s="18" t="str">
        <f>+CONCATENATE(C150,D150)</f>
        <v>FE129125</v>
      </c>
      <c r="F150" s="18" t="s">
        <v>154</v>
      </c>
      <c r="G150" s="18" t="str">
        <f>+CONCATENATE(A150,"_",E150)</f>
        <v>900169638_FE129125</v>
      </c>
      <c r="H150" s="18">
        <v>20240705</v>
      </c>
      <c r="I150" s="18">
        <v>20240902</v>
      </c>
      <c r="J150" s="18">
        <v>60</v>
      </c>
      <c r="K150" s="19">
        <v>0</v>
      </c>
      <c r="L150" s="19">
        <v>0</v>
      </c>
      <c r="M150" s="19">
        <v>0</v>
      </c>
      <c r="N150" s="19">
        <v>203063</v>
      </c>
      <c r="O150" s="19">
        <v>0</v>
      </c>
      <c r="P150" s="43">
        <v>203063</v>
      </c>
      <c r="Q150" s="18" t="s">
        <v>431</v>
      </c>
      <c r="R150" s="41" t="s">
        <v>433</v>
      </c>
      <c r="S150" s="46">
        <v>0</v>
      </c>
      <c r="T150" s="41"/>
      <c r="U150" s="41"/>
      <c r="V150" s="41"/>
      <c r="W150" s="41"/>
      <c r="X150" s="41" t="s">
        <v>231</v>
      </c>
      <c r="Y150" s="45">
        <v>45478</v>
      </c>
      <c r="Z150" s="45">
        <v>45488</v>
      </c>
      <c r="AA150" s="45">
        <v>45492</v>
      </c>
      <c r="AB150" s="45"/>
      <c r="AC150" s="100">
        <f>+IF(OR(X150="Devuelta",AL150&lt;&gt;0),$A$1-AB150,IF(AND(AA150="",Z150=""),"No radicada",IF(AA150&lt;&gt;"",$A$1-AA150,$A$1-Z150)))</f>
        <v>255</v>
      </c>
      <c r="AD150" s="100" t="str">
        <f>+IF(AC150="No radicada","No radicada",IF(AC150&lt;1,"Corriente",IF(AC150&lt;=30,"0-30",IF(AND(AC150&lt;=60,AC150&gt;30),"31-60",IF(AND(AC150&lt;=90,AC150&gt;60),"61-90",IF(AND(AC150&lt;=180,AC150&gt;90),"91-180",IF(AND(AC150&lt;=360,AC150&gt;180),"181-360",IF(AC150&gt;360,"Más de 360"))))))))</f>
        <v>181-360</v>
      </c>
      <c r="AE150" s="46">
        <v>1613444</v>
      </c>
      <c r="AF150" s="46">
        <v>1613444</v>
      </c>
      <c r="AG150" s="46">
        <v>0</v>
      </c>
      <c r="AH150" s="46">
        <v>0</v>
      </c>
      <c r="AI150" s="46">
        <v>0</v>
      </c>
      <c r="AJ150" s="46">
        <v>207208</v>
      </c>
      <c r="AK150" s="46">
        <v>0</v>
      </c>
      <c r="AL150" s="46">
        <v>0</v>
      </c>
      <c r="AM150" s="48"/>
      <c r="AN150" s="48"/>
      <c r="AO150" s="48" t="s">
        <v>271</v>
      </c>
      <c r="AP150" s="48" t="s">
        <v>251</v>
      </c>
      <c r="AQ150" s="46">
        <v>28124</v>
      </c>
      <c r="AR150" s="46">
        <v>1406236</v>
      </c>
      <c r="AS150" s="46">
        <v>207208</v>
      </c>
      <c r="AT150" s="48" t="s">
        <v>233</v>
      </c>
      <c r="AU150" s="48" t="s">
        <v>272</v>
      </c>
      <c r="AV150" s="48" t="s">
        <v>235</v>
      </c>
      <c r="AW150" s="48" t="s">
        <v>237</v>
      </c>
      <c r="AX150" s="48" t="s">
        <v>236</v>
      </c>
      <c r="AY150" s="48" t="s">
        <v>238</v>
      </c>
      <c r="AZ150" s="103">
        <v>0</v>
      </c>
      <c r="BA150" s="103">
        <v>0</v>
      </c>
      <c r="BB150" s="103">
        <v>0</v>
      </c>
      <c r="BC150" s="103">
        <v>0</v>
      </c>
      <c r="BD150" s="103">
        <v>0</v>
      </c>
      <c r="BE150" s="102">
        <v>203063</v>
      </c>
      <c r="BF150" s="103">
        <v>0</v>
      </c>
      <c r="BG150" s="103">
        <v>0</v>
      </c>
      <c r="BH150" s="103">
        <v>0</v>
      </c>
      <c r="BI150" s="46">
        <v>1378112</v>
      </c>
      <c r="BJ150" s="41"/>
      <c r="BK150" s="41">
        <v>4800065750</v>
      </c>
      <c r="BL150" s="45">
        <v>45594</v>
      </c>
      <c r="BM150" s="41" t="s">
        <v>420</v>
      </c>
      <c r="BN150" s="46">
        <v>30074866</v>
      </c>
    </row>
    <row r="151" spans="1:66" x14ac:dyDescent="0.2">
      <c r="A151" s="18">
        <v>900169638</v>
      </c>
      <c r="B151" s="18" t="s">
        <v>20</v>
      </c>
      <c r="C151" s="18" t="s">
        <v>14</v>
      </c>
      <c r="D151" s="18">
        <v>91264</v>
      </c>
      <c r="E151" s="18" t="str">
        <f>+CONCATENATE(C151,D151)</f>
        <v>FE91264</v>
      </c>
      <c r="F151" s="18" t="s">
        <v>77</v>
      </c>
      <c r="G151" s="18" t="str">
        <f>+CONCATENATE(A151,"_",E151)</f>
        <v>900169638_FE91264</v>
      </c>
      <c r="H151" s="18">
        <v>20230531</v>
      </c>
      <c r="I151" s="18">
        <v>20230729</v>
      </c>
      <c r="J151" s="18">
        <v>60</v>
      </c>
      <c r="K151" s="19">
        <v>0</v>
      </c>
      <c r="L151" s="19">
        <v>0</v>
      </c>
      <c r="M151" s="19">
        <v>0</v>
      </c>
      <c r="N151" s="19">
        <v>0</v>
      </c>
      <c r="O151" s="19">
        <v>191525</v>
      </c>
      <c r="P151" s="43">
        <v>191525</v>
      </c>
      <c r="Q151" s="18" t="s">
        <v>431</v>
      </c>
      <c r="R151" s="41" t="s">
        <v>433</v>
      </c>
      <c r="S151" s="46">
        <v>0</v>
      </c>
      <c r="T151" s="41"/>
      <c r="U151" s="41"/>
      <c r="V151" s="41"/>
      <c r="W151" s="41"/>
      <c r="X151" s="41" t="s">
        <v>231</v>
      </c>
      <c r="Y151" s="45">
        <v>45077</v>
      </c>
      <c r="Z151" s="45">
        <v>45170</v>
      </c>
      <c r="AA151" s="45">
        <v>45190</v>
      </c>
      <c r="AB151" s="45"/>
      <c r="AC151" s="100">
        <f>+IF(OR(X151="Devuelta",AL151&lt;&gt;0),$A$1-AB151,IF(AND(AA151="",Z151=""),"No radicada",IF(AA151&lt;&gt;"",$A$1-AA151,$A$1-Z151)))</f>
        <v>557</v>
      </c>
      <c r="AD151" s="100" t="str">
        <f>+IF(AC151="No radicada","No radicada",IF(AC151&lt;1,"Corriente",IF(AC151&lt;=30,"0-30",IF(AND(AC151&lt;=60,AC151&gt;30),"31-60",IF(AND(AC151&lt;=90,AC151&gt;60),"61-90",IF(AND(AC151&lt;=180,AC151&gt;90),"91-180",IF(AND(AC151&lt;=360,AC151&gt;180),"181-360",IF(AC151&gt;360,"Más de 360"))))))))</f>
        <v>Más de 360</v>
      </c>
      <c r="AE151" s="46">
        <v>6097865</v>
      </c>
      <c r="AF151" s="46">
        <v>6097865</v>
      </c>
      <c r="AG151" s="46">
        <v>0</v>
      </c>
      <c r="AH151" s="46">
        <v>0</v>
      </c>
      <c r="AI151" s="46">
        <v>0</v>
      </c>
      <c r="AJ151" s="46">
        <v>195433</v>
      </c>
      <c r="AK151" s="46">
        <v>0</v>
      </c>
      <c r="AL151" s="46">
        <v>0</v>
      </c>
      <c r="AM151" s="48"/>
      <c r="AN151" s="48"/>
      <c r="AO151" s="48" t="s">
        <v>370</v>
      </c>
      <c r="AP151" s="48" t="s">
        <v>251</v>
      </c>
      <c r="AQ151" s="46">
        <v>118049</v>
      </c>
      <c r="AR151" s="46">
        <v>5902432</v>
      </c>
      <c r="AS151" s="46">
        <v>195433</v>
      </c>
      <c r="AT151" s="48" t="s">
        <v>233</v>
      </c>
      <c r="AU151" s="48" t="s">
        <v>371</v>
      </c>
      <c r="AV151" s="48" t="s">
        <v>250</v>
      </c>
      <c r="AW151" s="48" t="s">
        <v>237</v>
      </c>
      <c r="AX151" s="48" t="s">
        <v>236</v>
      </c>
      <c r="AY151" s="48" t="s">
        <v>297</v>
      </c>
      <c r="AZ151" s="103">
        <v>0</v>
      </c>
      <c r="BA151" s="103">
        <v>0</v>
      </c>
      <c r="BB151" s="103">
        <v>0</v>
      </c>
      <c r="BC151" s="103">
        <v>0</v>
      </c>
      <c r="BD151" s="103">
        <v>0</v>
      </c>
      <c r="BE151" s="102">
        <v>191525</v>
      </c>
      <c r="BF151" s="103">
        <v>0</v>
      </c>
      <c r="BG151" s="103">
        <v>0</v>
      </c>
      <c r="BH151" s="103">
        <v>0</v>
      </c>
      <c r="BI151" s="46">
        <v>5784383</v>
      </c>
      <c r="BJ151" s="41"/>
      <c r="BK151" s="41">
        <v>2201491819</v>
      </c>
      <c r="BL151" s="45">
        <v>45373</v>
      </c>
      <c r="BM151" s="41" t="s">
        <v>417</v>
      </c>
      <c r="BN151" s="46">
        <v>8417209</v>
      </c>
    </row>
    <row r="152" spans="1:66" x14ac:dyDescent="0.2">
      <c r="A152" s="18">
        <v>900169638</v>
      </c>
      <c r="B152" s="18" t="s">
        <v>20</v>
      </c>
      <c r="C152" s="18" t="s">
        <v>14</v>
      </c>
      <c r="D152" s="18">
        <v>139972</v>
      </c>
      <c r="E152" s="18" t="str">
        <f>+CONCATENATE(C152,D152)</f>
        <v>FE139972</v>
      </c>
      <c r="F152" s="18" t="s">
        <v>189</v>
      </c>
      <c r="G152" s="18" t="str">
        <f>+CONCATENATE(A152,"_",E152)</f>
        <v>900169638_FE139972</v>
      </c>
      <c r="H152" s="18">
        <v>20241205</v>
      </c>
      <c r="I152" s="18">
        <v>20250202</v>
      </c>
      <c r="J152" s="18">
        <v>60</v>
      </c>
      <c r="K152" s="19">
        <v>0</v>
      </c>
      <c r="L152" s="19">
        <v>185516</v>
      </c>
      <c r="M152" s="19">
        <v>0</v>
      </c>
      <c r="N152" s="19">
        <v>0</v>
      </c>
      <c r="O152" s="19">
        <v>0</v>
      </c>
      <c r="P152" s="43">
        <v>185516</v>
      </c>
      <c r="Q152" s="18" t="s">
        <v>431</v>
      </c>
      <c r="R152" s="41" t="s">
        <v>433</v>
      </c>
      <c r="S152" s="46">
        <v>0</v>
      </c>
      <c r="T152" s="41"/>
      <c r="U152" s="41"/>
      <c r="V152" s="41"/>
      <c r="W152" s="41"/>
      <c r="X152" s="41" t="s">
        <v>231</v>
      </c>
      <c r="Y152" s="45">
        <v>45631</v>
      </c>
      <c r="Z152" s="45">
        <v>45638</v>
      </c>
      <c r="AA152" s="45">
        <v>45642</v>
      </c>
      <c r="AB152" s="45"/>
      <c r="AC152" s="100">
        <f>+IF(OR(X152="Devuelta",AL152&lt;&gt;0),$A$1-AB152,IF(AND(AA152="",Z152=""),"No radicada",IF(AA152&lt;&gt;"",$A$1-AA152,$A$1-Z152)))</f>
        <v>105</v>
      </c>
      <c r="AD152" s="100" t="str">
        <f>+IF(AC152="No radicada","No radicada",IF(AC152&lt;1,"Corriente",IF(AC152&lt;=30,"0-30",IF(AND(AC152&lt;=60,AC152&gt;30),"31-60",IF(AND(AC152&lt;=90,AC152&gt;60),"61-90",IF(AND(AC152&lt;=180,AC152&gt;90),"91-180",IF(AND(AC152&lt;=360,AC152&gt;180),"181-360",IF(AC152&gt;360,"Más de 360"))))))))</f>
        <v>91-180</v>
      </c>
      <c r="AE152" s="46">
        <v>506707</v>
      </c>
      <c r="AF152" s="46">
        <v>506707</v>
      </c>
      <c r="AG152" s="46">
        <v>0</v>
      </c>
      <c r="AH152" s="46">
        <v>0</v>
      </c>
      <c r="AI152" s="46">
        <v>0</v>
      </c>
      <c r="AJ152" s="46">
        <v>189301</v>
      </c>
      <c r="AK152" s="46">
        <v>0</v>
      </c>
      <c r="AL152" s="46">
        <v>0</v>
      </c>
      <c r="AM152" s="48"/>
      <c r="AN152" s="48"/>
      <c r="AO152" s="48" t="s">
        <v>283</v>
      </c>
      <c r="AP152" s="48" t="s">
        <v>251</v>
      </c>
      <c r="AQ152" s="46">
        <v>6349</v>
      </c>
      <c r="AR152" s="46">
        <v>317406</v>
      </c>
      <c r="AS152" s="46">
        <v>189301</v>
      </c>
      <c r="AT152" s="48" t="s">
        <v>233</v>
      </c>
      <c r="AU152" s="48" t="s">
        <v>284</v>
      </c>
      <c r="AV152" s="48" t="s">
        <v>235</v>
      </c>
      <c r="AW152" s="48" t="s">
        <v>237</v>
      </c>
      <c r="AX152" s="48" t="s">
        <v>236</v>
      </c>
      <c r="AY152" s="48" t="s">
        <v>238</v>
      </c>
      <c r="AZ152" s="103">
        <v>0</v>
      </c>
      <c r="BA152" s="103">
        <v>0</v>
      </c>
      <c r="BB152" s="103">
        <v>0</v>
      </c>
      <c r="BC152" s="103">
        <v>0</v>
      </c>
      <c r="BD152" s="103">
        <v>0</v>
      </c>
      <c r="BE152" s="102">
        <v>185516</v>
      </c>
      <c r="BF152" s="103">
        <v>0</v>
      </c>
      <c r="BG152" s="103">
        <v>0</v>
      </c>
      <c r="BH152" s="103">
        <v>0</v>
      </c>
      <c r="BI152" s="46">
        <v>311057</v>
      </c>
      <c r="BJ152" s="41"/>
      <c r="BK152" s="41">
        <v>2201583977</v>
      </c>
      <c r="BL152" s="45">
        <v>45686</v>
      </c>
      <c r="BM152" s="41" t="s">
        <v>417</v>
      </c>
      <c r="BN152" s="46">
        <v>33600992</v>
      </c>
    </row>
    <row r="153" spans="1:66" x14ac:dyDescent="0.2">
      <c r="A153" s="18">
        <v>900169638</v>
      </c>
      <c r="B153" s="18" t="s">
        <v>20</v>
      </c>
      <c r="C153" s="18" t="s">
        <v>14</v>
      </c>
      <c r="D153" s="18">
        <v>114981</v>
      </c>
      <c r="E153" s="18" t="str">
        <f>+CONCATENATE(C153,D153)</f>
        <v>FE114981</v>
      </c>
      <c r="F153" s="18" t="s">
        <v>104</v>
      </c>
      <c r="G153" s="18" t="str">
        <f>+CONCATENATE(A153,"_",E153)</f>
        <v>900169638_FE114981</v>
      </c>
      <c r="H153" s="18">
        <v>20231231</v>
      </c>
      <c r="I153" s="18">
        <v>20240228</v>
      </c>
      <c r="J153" s="18">
        <v>60</v>
      </c>
      <c r="K153" s="19">
        <v>0</v>
      </c>
      <c r="L153" s="19">
        <v>0</v>
      </c>
      <c r="M153" s="19">
        <v>0</v>
      </c>
      <c r="N153" s="19">
        <v>0</v>
      </c>
      <c r="O153" s="19">
        <v>155292</v>
      </c>
      <c r="P153" s="43">
        <v>155292</v>
      </c>
      <c r="Q153" s="18" t="s">
        <v>431</v>
      </c>
      <c r="R153" s="41" t="s">
        <v>433</v>
      </c>
      <c r="S153" s="46">
        <v>0</v>
      </c>
      <c r="T153" s="41"/>
      <c r="U153" s="41"/>
      <c r="V153" s="41"/>
      <c r="W153" s="41"/>
      <c r="X153" s="41" t="s">
        <v>231</v>
      </c>
      <c r="Y153" s="45">
        <v>45291</v>
      </c>
      <c r="Z153" s="45">
        <v>45306</v>
      </c>
      <c r="AA153" s="45">
        <v>45308</v>
      </c>
      <c r="AB153" s="45"/>
      <c r="AC153" s="100">
        <f>+IF(OR(X153="Devuelta",AL153&lt;&gt;0),$A$1-AB153,IF(AND(AA153="",Z153=""),"No radicada",IF(AA153&lt;&gt;"",$A$1-AA153,$A$1-Z153)))</f>
        <v>439</v>
      </c>
      <c r="AD153" s="100" t="str">
        <f>+IF(AC153="No radicada","No radicada",IF(AC153&lt;1,"Corriente",IF(AC153&lt;=30,"0-30",IF(AND(AC153&lt;=60,AC153&gt;30),"31-60",IF(AND(AC153&lt;=90,AC153&gt;60),"61-90",IF(AND(AC153&lt;=180,AC153&gt;90),"91-180",IF(AND(AC153&lt;=360,AC153&gt;180),"181-360",IF(AC153&gt;360,"Más de 360"))))))))</f>
        <v>Más de 360</v>
      </c>
      <c r="AE153" s="46">
        <v>1962682</v>
      </c>
      <c r="AF153" s="46">
        <v>1962682</v>
      </c>
      <c r="AG153" s="46">
        <v>0</v>
      </c>
      <c r="AH153" s="46">
        <v>0</v>
      </c>
      <c r="AI153" s="46">
        <v>0</v>
      </c>
      <c r="AJ153" s="46">
        <v>194546</v>
      </c>
      <c r="AK153" s="46">
        <v>0</v>
      </c>
      <c r="AL153" s="46">
        <v>0</v>
      </c>
      <c r="AM153" s="48"/>
      <c r="AN153" s="48"/>
      <c r="AO153" s="48" t="s">
        <v>316</v>
      </c>
      <c r="AP153" s="48" t="s">
        <v>251</v>
      </c>
      <c r="AQ153" s="46">
        <v>0</v>
      </c>
      <c r="AR153" s="46">
        <v>1768136</v>
      </c>
      <c r="AS153" s="46">
        <v>194546</v>
      </c>
      <c r="AT153" s="48" t="s">
        <v>233</v>
      </c>
      <c r="AU153" s="48" t="s">
        <v>317</v>
      </c>
      <c r="AV153" s="48" t="s">
        <v>235</v>
      </c>
      <c r="AW153" s="48" t="s">
        <v>237</v>
      </c>
      <c r="AX153" s="48" t="s">
        <v>236</v>
      </c>
      <c r="AY153" s="48" t="s">
        <v>238</v>
      </c>
      <c r="AZ153" s="103">
        <v>0</v>
      </c>
      <c r="BA153" s="103">
        <v>0</v>
      </c>
      <c r="BB153" s="103">
        <v>0</v>
      </c>
      <c r="BC153" s="103">
        <v>0</v>
      </c>
      <c r="BD153" s="103">
        <v>0</v>
      </c>
      <c r="BE153" s="102">
        <v>155292</v>
      </c>
      <c r="BF153" s="103">
        <v>0</v>
      </c>
      <c r="BG153" s="103">
        <v>0</v>
      </c>
      <c r="BH153" s="103">
        <v>0</v>
      </c>
      <c r="BI153" s="46">
        <v>1768136</v>
      </c>
      <c r="BJ153" s="41"/>
      <c r="BK153" s="41">
        <v>2201490729</v>
      </c>
      <c r="BL153" s="45">
        <v>45362</v>
      </c>
      <c r="BM153" s="41" t="s">
        <v>417</v>
      </c>
      <c r="BN153" s="46">
        <v>29610091</v>
      </c>
    </row>
    <row r="154" spans="1:66" x14ac:dyDescent="0.2">
      <c r="A154" s="18">
        <v>900169638</v>
      </c>
      <c r="B154" s="18" t="s">
        <v>20</v>
      </c>
      <c r="C154" s="18" t="s">
        <v>14</v>
      </c>
      <c r="D154" s="18">
        <v>138168</v>
      </c>
      <c r="E154" s="18" t="str">
        <f>+CONCATENATE(C154,D154)</f>
        <v>FE138168</v>
      </c>
      <c r="F154" s="18" t="s">
        <v>178</v>
      </c>
      <c r="G154" s="18" t="str">
        <f>+CONCATENATE(A154,"_",E154)</f>
        <v>900169638_FE138168</v>
      </c>
      <c r="H154" s="18">
        <v>20241106</v>
      </c>
      <c r="I154" s="18">
        <v>20250104</v>
      </c>
      <c r="J154" s="18">
        <v>60</v>
      </c>
      <c r="K154" s="19">
        <v>0</v>
      </c>
      <c r="L154" s="19">
        <v>152298</v>
      </c>
      <c r="M154" s="19">
        <v>0</v>
      </c>
      <c r="N154" s="19">
        <v>0</v>
      </c>
      <c r="O154" s="19">
        <v>0</v>
      </c>
      <c r="P154" s="43">
        <v>152298</v>
      </c>
      <c r="Q154" s="18" t="s">
        <v>431</v>
      </c>
      <c r="R154" s="41" t="s">
        <v>433</v>
      </c>
      <c r="S154" s="46">
        <v>0</v>
      </c>
      <c r="T154" s="41"/>
      <c r="U154" s="41"/>
      <c r="V154" s="41"/>
      <c r="W154" s="41"/>
      <c r="X154" s="41" t="s">
        <v>231</v>
      </c>
      <c r="Y154" s="45">
        <v>45602</v>
      </c>
      <c r="Z154" s="45">
        <v>45628</v>
      </c>
      <c r="AA154" s="45">
        <v>45642</v>
      </c>
      <c r="AB154" s="45"/>
      <c r="AC154" s="100">
        <f>+IF(OR(X154="Devuelta",AL154&lt;&gt;0),$A$1-AB154,IF(AND(AA154="",Z154=""),"No radicada",IF(AA154&lt;&gt;"",$A$1-AA154,$A$1-Z154)))</f>
        <v>105</v>
      </c>
      <c r="AD154" s="100" t="str">
        <f>+IF(AC154="No radicada","No radicada",IF(AC154&lt;1,"Corriente",IF(AC154&lt;=30,"0-30",IF(AND(AC154&lt;=60,AC154&gt;30),"31-60",IF(AND(AC154&lt;=90,AC154&gt;60),"61-90",IF(AND(AC154&lt;=180,AC154&gt;90),"91-180",IF(AND(AC154&lt;=360,AC154&gt;180),"181-360",IF(AC154&gt;360,"Más de 360"))))))))</f>
        <v>91-180</v>
      </c>
      <c r="AE154" s="46">
        <v>749084</v>
      </c>
      <c r="AF154" s="46">
        <v>749084</v>
      </c>
      <c r="AG154" s="46">
        <v>0</v>
      </c>
      <c r="AH154" s="46">
        <v>0</v>
      </c>
      <c r="AI154" s="46">
        <v>0</v>
      </c>
      <c r="AJ154" s="46">
        <v>155406</v>
      </c>
      <c r="AK154" s="46">
        <v>0</v>
      </c>
      <c r="AL154" s="46">
        <v>0</v>
      </c>
      <c r="AM154" s="48"/>
      <c r="AN154" s="48"/>
      <c r="AO154" s="48" t="s">
        <v>357</v>
      </c>
      <c r="AP154" s="48" t="s">
        <v>251</v>
      </c>
      <c r="AQ154" s="46">
        <v>11874</v>
      </c>
      <c r="AR154" s="46">
        <v>593678</v>
      </c>
      <c r="AS154" s="46">
        <v>155406</v>
      </c>
      <c r="AT154" s="48" t="s">
        <v>233</v>
      </c>
      <c r="AU154" s="48" t="s">
        <v>358</v>
      </c>
      <c r="AV154" s="48" t="s">
        <v>250</v>
      </c>
      <c r="AW154" s="48" t="s">
        <v>237</v>
      </c>
      <c r="AX154" s="48" t="s">
        <v>236</v>
      </c>
      <c r="AY154" s="48" t="s">
        <v>238</v>
      </c>
      <c r="AZ154" s="103">
        <v>0</v>
      </c>
      <c r="BA154" s="103">
        <v>0</v>
      </c>
      <c r="BB154" s="103">
        <v>0</v>
      </c>
      <c r="BC154" s="103">
        <v>0</v>
      </c>
      <c r="BD154" s="103">
        <v>0</v>
      </c>
      <c r="BE154" s="102">
        <v>152298</v>
      </c>
      <c r="BF154" s="103">
        <v>0</v>
      </c>
      <c r="BG154" s="103">
        <v>0</v>
      </c>
      <c r="BH154" s="103">
        <v>0</v>
      </c>
      <c r="BI154" s="46">
        <v>581804</v>
      </c>
      <c r="BJ154" s="41"/>
      <c r="BK154" s="41">
        <v>2201583977</v>
      </c>
      <c r="BL154" s="45">
        <v>45686</v>
      </c>
      <c r="BM154" s="41" t="s">
        <v>417</v>
      </c>
      <c r="BN154" s="46">
        <v>33600992</v>
      </c>
    </row>
    <row r="155" spans="1:66" x14ac:dyDescent="0.2">
      <c r="A155" s="18">
        <v>900169638</v>
      </c>
      <c r="B155" s="18" t="s">
        <v>20</v>
      </c>
      <c r="C155" s="18" t="s">
        <v>14</v>
      </c>
      <c r="D155" s="18">
        <v>138165</v>
      </c>
      <c r="E155" s="18" t="str">
        <f>+CONCATENATE(C155,D155)</f>
        <v>FE138165</v>
      </c>
      <c r="F155" s="18" t="s">
        <v>177</v>
      </c>
      <c r="G155" s="18" t="str">
        <f>+CONCATENATE(A155,"_",E155)</f>
        <v>900169638_FE138165</v>
      </c>
      <c r="H155" s="18">
        <v>20241106</v>
      </c>
      <c r="I155" s="18">
        <v>20250104</v>
      </c>
      <c r="J155" s="18">
        <v>60</v>
      </c>
      <c r="K155" s="19">
        <v>0</v>
      </c>
      <c r="L155" s="19">
        <v>147670</v>
      </c>
      <c r="M155" s="19">
        <v>0</v>
      </c>
      <c r="N155" s="19">
        <v>0</v>
      </c>
      <c r="O155" s="19">
        <v>0</v>
      </c>
      <c r="P155" s="43">
        <v>147670</v>
      </c>
      <c r="Q155" s="18" t="s">
        <v>427</v>
      </c>
      <c r="R155" s="41" t="s">
        <v>433</v>
      </c>
      <c r="S155" s="46">
        <v>0</v>
      </c>
      <c r="T155" s="41"/>
      <c r="U155" s="41"/>
      <c r="V155" s="41"/>
      <c r="W155" s="41"/>
      <c r="X155" s="41" t="s">
        <v>231</v>
      </c>
      <c r="Y155" s="45">
        <v>45602</v>
      </c>
      <c r="Z155" s="45">
        <v>45628</v>
      </c>
      <c r="AA155" s="45">
        <v>45745</v>
      </c>
      <c r="AB155" s="45"/>
      <c r="AC155" s="100">
        <f>+IF(OR(X155="Devuelta",AL155&lt;&gt;0),$A$1-AB155,IF(AND(AA155="",Z155=""),"No radicada",IF(AA155&lt;&gt;"",$A$1-AA155,$A$1-Z155)))</f>
        <v>2</v>
      </c>
      <c r="AD155" s="100" t="str">
        <f>+IF(AC155="No radicada","No radicada",IF(AC155&lt;1,"Corriente",IF(AC155&lt;=30,"0-30",IF(AND(AC155&lt;=60,AC155&gt;30),"31-60",IF(AND(AC155&lt;=90,AC155&gt;60),"61-90",IF(AND(AC155&lt;=180,AC155&gt;90),"91-180",IF(AND(AC155&lt;=360,AC155&gt;180),"181-360",IF(AC155&gt;360,"Más de 360"))))))))</f>
        <v>0-30</v>
      </c>
      <c r="AE155" s="46">
        <v>610415</v>
      </c>
      <c r="AF155" s="46">
        <v>150684</v>
      </c>
      <c r="AG155" s="46">
        <v>0</v>
      </c>
      <c r="AH155" s="46">
        <v>0</v>
      </c>
      <c r="AI155" s="46">
        <v>0</v>
      </c>
      <c r="AJ155" s="46">
        <v>150684</v>
      </c>
      <c r="AK155" s="46">
        <v>0</v>
      </c>
      <c r="AL155" s="46">
        <v>0</v>
      </c>
      <c r="AM155" s="48"/>
      <c r="AN155" s="48"/>
      <c r="AO155" s="48" t="s">
        <v>356</v>
      </c>
      <c r="AP155" s="48" t="s">
        <v>239</v>
      </c>
      <c r="AQ155" s="46">
        <v>0</v>
      </c>
      <c r="AR155" s="46">
        <v>0</v>
      </c>
      <c r="AS155" s="46">
        <v>150684</v>
      </c>
      <c r="AT155" s="48" t="s">
        <v>233</v>
      </c>
      <c r="AU155" s="48" t="s">
        <v>356</v>
      </c>
      <c r="AV155" s="48" t="s">
        <v>266</v>
      </c>
      <c r="AW155" s="48" t="s">
        <v>237</v>
      </c>
      <c r="AX155" s="48" t="s">
        <v>236</v>
      </c>
      <c r="AY155" s="48" t="s">
        <v>238</v>
      </c>
      <c r="AZ155" s="103">
        <v>0</v>
      </c>
      <c r="BA155" s="103">
        <v>0</v>
      </c>
      <c r="BB155" s="103">
        <v>0</v>
      </c>
      <c r="BC155" s="103">
        <v>0</v>
      </c>
      <c r="BD155" s="103">
        <v>0</v>
      </c>
      <c r="BE155" s="102">
        <v>147670</v>
      </c>
      <c r="BF155" s="103">
        <v>0</v>
      </c>
      <c r="BG155" s="103">
        <v>0</v>
      </c>
      <c r="BH155" s="103">
        <v>0</v>
      </c>
      <c r="BI155" s="46">
        <v>450537</v>
      </c>
      <c r="BJ155" s="41"/>
      <c r="BK155" s="41">
        <v>2201583977</v>
      </c>
      <c r="BL155" s="45">
        <v>45686</v>
      </c>
      <c r="BM155" s="41" t="s">
        <v>417</v>
      </c>
      <c r="BN155" s="46">
        <v>33600992</v>
      </c>
    </row>
    <row r="156" spans="1:66" x14ac:dyDescent="0.2">
      <c r="A156" s="18">
        <v>900169638</v>
      </c>
      <c r="B156" s="18" t="s">
        <v>20</v>
      </c>
      <c r="C156" s="18" t="s">
        <v>14</v>
      </c>
      <c r="D156" s="18">
        <v>139099</v>
      </c>
      <c r="E156" s="18" t="str">
        <f>+CONCATENATE(C156,D156)</f>
        <v>FE139099</v>
      </c>
      <c r="F156" s="18" t="s">
        <v>183</v>
      </c>
      <c r="G156" s="18" t="str">
        <f>+CONCATENATE(A156,"_",E156)</f>
        <v>900169638_FE139099</v>
      </c>
      <c r="H156" s="18">
        <v>20241113</v>
      </c>
      <c r="I156" s="18">
        <v>20250111</v>
      </c>
      <c r="J156" s="18">
        <v>60</v>
      </c>
      <c r="K156" s="19">
        <v>0</v>
      </c>
      <c r="L156" s="19">
        <v>147670</v>
      </c>
      <c r="M156" s="19">
        <v>0</v>
      </c>
      <c r="N156" s="19">
        <v>0</v>
      </c>
      <c r="O156" s="19">
        <v>0</v>
      </c>
      <c r="P156" s="43">
        <v>147670</v>
      </c>
      <c r="Q156" s="18" t="s">
        <v>431</v>
      </c>
      <c r="R156" s="41" t="s">
        <v>433</v>
      </c>
      <c r="S156" s="46">
        <v>0</v>
      </c>
      <c r="T156" s="41"/>
      <c r="U156" s="41"/>
      <c r="V156" s="41"/>
      <c r="W156" s="41"/>
      <c r="X156" s="41" t="s">
        <v>231</v>
      </c>
      <c r="Y156" s="45">
        <v>45609</v>
      </c>
      <c r="Z156" s="45">
        <v>45628</v>
      </c>
      <c r="AA156" s="45">
        <v>45642</v>
      </c>
      <c r="AB156" s="45"/>
      <c r="AC156" s="100">
        <f>+IF(OR(X156="Devuelta",AL156&lt;&gt;0),$A$1-AB156,IF(AND(AA156="",Z156=""),"No radicada",IF(AA156&lt;&gt;"",$A$1-AA156,$A$1-Z156)))</f>
        <v>105</v>
      </c>
      <c r="AD156" s="100" t="str">
        <f>+IF(AC156="No radicada","No radicada",IF(AC156&lt;1,"Corriente",IF(AC156&lt;=30,"0-30",IF(AND(AC156&lt;=60,AC156&gt;30),"31-60",IF(AND(AC156&lt;=90,AC156&gt;60),"61-90",IF(AND(AC156&lt;=180,AC156&gt;90),"91-180",IF(AND(AC156&lt;=360,AC156&gt;180),"181-360",IF(AC156&gt;360,"Más de 360"))))))))</f>
        <v>91-180</v>
      </c>
      <c r="AE156" s="46">
        <v>475200</v>
      </c>
      <c r="AF156" s="46">
        <v>475200</v>
      </c>
      <c r="AG156" s="46">
        <v>0</v>
      </c>
      <c r="AH156" s="46">
        <v>0</v>
      </c>
      <c r="AI156" s="46">
        <v>0</v>
      </c>
      <c r="AJ156" s="46">
        <v>150684</v>
      </c>
      <c r="AK156" s="46">
        <v>0</v>
      </c>
      <c r="AL156" s="46">
        <v>0</v>
      </c>
      <c r="AM156" s="48"/>
      <c r="AN156" s="48"/>
      <c r="AO156" s="48" t="s">
        <v>295</v>
      </c>
      <c r="AP156" s="48" t="s">
        <v>251</v>
      </c>
      <c r="AQ156" s="46">
        <v>6490</v>
      </c>
      <c r="AR156" s="46">
        <v>324516</v>
      </c>
      <c r="AS156" s="46">
        <v>150684</v>
      </c>
      <c r="AT156" s="48" t="s">
        <v>233</v>
      </c>
      <c r="AU156" s="48" t="s">
        <v>295</v>
      </c>
      <c r="AV156" s="48" t="s">
        <v>266</v>
      </c>
      <c r="AW156" s="48" t="s">
        <v>237</v>
      </c>
      <c r="AX156" s="48" t="s">
        <v>236</v>
      </c>
      <c r="AY156" s="48" t="s">
        <v>238</v>
      </c>
      <c r="AZ156" s="103">
        <v>0</v>
      </c>
      <c r="BA156" s="103">
        <v>0</v>
      </c>
      <c r="BB156" s="103">
        <v>0</v>
      </c>
      <c r="BC156" s="103">
        <v>0</v>
      </c>
      <c r="BD156" s="103">
        <v>0</v>
      </c>
      <c r="BE156" s="102">
        <v>147670</v>
      </c>
      <c r="BF156" s="103">
        <v>0</v>
      </c>
      <c r="BG156" s="103">
        <v>0</v>
      </c>
      <c r="BH156" s="103">
        <v>0</v>
      </c>
      <c r="BI156" s="46">
        <v>318026</v>
      </c>
      <c r="BJ156" s="41"/>
      <c r="BK156" s="41">
        <v>2201583977</v>
      </c>
      <c r="BL156" s="45">
        <v>45686</v>
      </c>
      <c r="BM156" s="41" t="s">
        <v>417</v>
      </c>
      <c r="BN156" s="46">
        <v>33600992</v>
      </c>
    </row>
    <row r="157" spans="1:66" x14ac:dyDescent="0.2">
      <c r="A157" s="18">
        <v>900169638</v>
      </c>
      <c r="B157" s="18" t="s">
        <v>20</v>
      </c>
      <c r="C157" s="18" t="s">
        <v>14</v>
      </c>
      <c r="D157" s="18">
        <v>93888</v>
      </c>
      <c r="E157" s="18" t="str">
        <f>+CONCATENATE(C157,D157)</f>
        <v>FE93888</v>
      </c>
      <c r="F157" s="18" t="s">
        <v>80</v>
      </c>
      <c r="G157" s="18" t="str">
        <f>+CONCATENATE(A157,"_",E157)</f>
        <v>900169638_FE93888</v>
      </c>
      <c r="H157" s="18">
        <v>20230629</v>
      </c>
      <c r="I157" s="18">
        <v>20230827</v>
      </c>
      <c r="J157" s="18">
        <v>60</v>
      </c>
      <c r="K157" s="19">
        <v>0</v>
      </c>
      <c r="L157" s="19">
        <v>0</v>
      </c>
      <c r="M157" s="19">
        <v>0</v>
      </c>
      <c r="N157" s="19">
        <v>0</v>
      </c>
      <c r="O157" s="19">
        <v>139029</v>
      </c>
      <c r="P157" s="43">
        <v>139029</v>
      </c>
      <c r="Q157" s="18" t="s">
        <v>431</v>
      </c>
      <c r="R157" s="41" t="s">
        <v>433</v>
      </c>
      <c r="S157" s="46">
        <v>0</v>
      </c>
      <c r="T157" s="41"/>
      <c r="U157" s="41"/>
      <c r="V157" s="41"/>
      <c r="W157" s="41"/>
      <c r="X157" s="41" t="s">
        <v>231</v>
      </c>
      <c r="Y157" s="45">
        <v>45106</v>
      </c>
      <c r="Z157" s="45">
        <v>45170</v>
      </c>
      <c r="AA157" s="45">
        <v>45191</v>
      </c>
      <c r="AB157" s="45"/>
      <c r="AC157" s="100">
        <f>+IF(OR(X157="Devuelta",AL157&lt;&gt;0),$A$1-AB157,IF(AND(AA157="",Z157=""),"No radicada",IF(AA157&lt;&gt;"",$A$1-AA157,$A$1-Z157)))</f>
        <v>556</v>
      </c>
      <c r="AD157" s="100" t="str">
        <f>+IF(AC157="No radicada","No radicada",IF(AC157&lt;1,"Corriente",IF(AC157&lt;=30,"0-30",IF(AND(AC157&lt;=60,AC157&gt;30),"31-60",IF(AND(AC157&lt;=90,AC157&gt;60),"61-90",IF(AND(AC157&lt;=180,AC157&gt;90),"91-180",IF(AND(AC157&lt;=360,AC157&gt;180),"181-360",IF(AC157&gt;360,"Más de 360"))))))))</f>
        <v>Más de 360</v>
      </c>
      <c r="AE157" s="46">
        <v>4397846</v>
      </c>
      <c r="AF157" s="46">
        <v>141866</v>
      </c>
      <c r="AG157" s="46">
        <v>0</v>
      </c>
      <c r="AH157" s="46">
        <v>0</v>
      </c>
      <c r="AI157" s="46">
        <v>0</v>
      </c>
      <c r="AJ157" s="46">
        <v>141866</v>
      </c>
      <c r="AK157" s="46">
        <v>0</v>
      </c>
      <c r="AL157" s="46">
        <v>0</v>
      </c>
      <c r="AM157" s="48"/>
      <c r="AN157" s="48"/>
      <c r="AO157" s="48" t="s">
        <v>373</v>
      </c>
      <c r="AP157" s="48" t="s">
        <v>251</v>
      </c>
      <c r="AQ157" s="46">
        <v>0</v>
      </c>
      <c r="AR157" s="46">
        <v>0</v>
      </c>
      <c r="AS157" s="46">
        <v>141866</v>
      </c>
      <c r="AT157" s="48" t="s">
        <v>233</v>
      </c>
      <c r="AU157" s="48" t="s">
        <v>373</v>
      </c>
      <c r="AV157" s="48" t="s">
        <v>250</v>
      </c>
      <c r="AW157" s="48" t="s">
        <v>237</v>
      </c>
      <c r="AX157" s="48" t="s">
        <v>236</v>
      </c>
      <c r="AY157" s="48" t="s">
        <v>297</v>
      </c>
      <c r="AZ157" s="103">
        <v>0</v>
      </c>
      <c r="BA157" s="103">
        <v>0</v>
      </c>
      <c r="BB157" s="103">
        <v>0</v>
      </c>
      <c r="BC157" s="103">
        <v>0</v>
      </c>
      <c r="BD157" s="103">
        <v>0</v>
      </c>
      <c r="BE157" s="102">
        <v>139029</v>
      </c>
      <c r="BF157" s="103">
        <v>0</v>
      </c>
      <c r="BG157" s="103">
        <v>0</v>
      </c>
      <c r="BH157" s="103">
        <v>0</v>
      </c>
      <c r="BI157" s="46">
        <v>4170860</v>
      </c>
      <c r="BJ157" s="41"/>
      <c r="BK157" s="41">
        <v>2201499978</v>
      </c>
      <c r="BL157" s="45">
        <v>45392</v>
      </c>
      <c r="BM157" s="41" t="s">
        <v>417</v>
      </c>
      <c r="BN157" s="46">
        <v>40191925</v>
      </c>
    </row>
    <row r="158" spans="1:66" x14ac:dyDescent="0.2">
      <c r="A158" s="18">
        <v>900169638</v>
      </c>
      <c r="B158" s="18" t="s">
        <v>20</v>
      </c>
      <c r="C158" s="18" t="s">
        <v>14</v>
      </c>
      <c r="D158" s="18">
        <v>112335</v>
      </c>
      <c r="E158" s="18" t="str">
        <f>+CONCATENATE(C158,D158)</f>
        <v>FE112335</v>
      </c>
      <c r="F158" s="18" t="s">
        <v>101</v>
      </c>
      <c r="G158" s="18" t="str">
        <f>+CONCATENATE(A158,"_",E158)</f>
        <v>900169638_FE112335</v>
      </c>
      <c r="H158" s="18">
        <v>20231130</v>
      </c>
      <c r="I158" s="18">
        <v>20240128</v>
      </c>
      <c r="J158" s="18">
        <v>60</v>
      </c>
      <c r="K158" s="19">
        <v>0</v>
      </c>
      <c r="L158" s="19">
        <v>0</v>
      </c>
      <c r="M158" s="19">
        <v>0</v>
      </c>
      <c r="N158" s="19">
        <v>0</v>
      </c>
      <c r="O158" s="19">
        <v>116424</v>
      </c>
      <c r="P158" s="43">
        <v>116424</v>
      </c>
      <c r="Q158" s="18" t="s">
        <v>431</v>
      </c>
      <c r="R158" s="41" t="s">
        <v>433</v>
      </c>
      <c r="S158" s="46">
        <v>0</v>
      </c>
      <c r="T158" s="41"/>
      <c r="U158" s="41"/>
      <c r="V158" s="41"/>
      <c r="W158" s="41"/>
      <c r="X158" s="41" t="s">
        <v>231</v>
      </c>
      <c r="Y158" s="45">
        <v>45260</v>
      </c>
      <c r="Z158" s="45">
        <v>45272</v>
      </c>
      <c r="AA158" s="45">
        <v>45287</v>
      </c>
      <c r="AB158" s="45"/>
      <c r="AC158" s="100">
        <f>+IF(OR(X158="Devuelta",AL158&lt;&gt;0),$A$1-AB158,IF(AND(AA158="",Z158=""),"No radicada",IF(AA158&lt;&gt;"",$A$1-AA158,$A$1-Z158)))</f>
        <v>460</v>
      </c>
      <c r="AD158" s="100" t="str">
        <f>+IF(AC158="No radicada","No radicada",IF(AC158&lt;1,"Corriente",IF(AC158&lt;=30,"0-30",IF(AND(AC158&lt;=60,AC158&gt;30),"31-60",IF(AND(AC158&lt;=90,AC158&gt;60),"61-90",IF(AND(AC158&lt;=180,AC158&gt;90),"91-180",IF(AND(AC158&lt;=360,AC158&gt;180),"181-360",IF(AC158&gt;360,"Más de 360"))))))))</f>
        <v>Más de 360</v>
      </c>
      <c r="AE158" s="46">
        <v>172714</v>
      </c>
      <c r="AF158" s="46">
        <v>172714</v>
      </c>
      <c r="AG158" s="46">
        <v>0</v>
      </c>
      <c r="AH158" s="46">
        <v>0</v>
      </c>
      <c r="AI158" s="46">
        <v>0</v>
      </c>
      <c r="AJ158" s="46">
        <v>118800</v>
      </c>
      <c r="AK158" s="46">
        <v>0</v>
      </c>
      <c r="AL158" s="46">
        <v>0</v>
      </c>
      <c r="AM158" s="48"/>
      <c r="AN158" s="48"/>
      <c r="AO158" s="48" t="s">
        <v>298</v>
      </c>
      <c r="AP158" s="48" t="s">
        <v>251</v>
      </c>
      <c r="AQ158" s="46">
        <v>1078</v>
      </c>
      <c r="AR158" s="46">
        <v>53914</v>
      </c>
      <c r="AS158" s="46">
        <v>118800</v>
      </c>
      <c r="AT158" s="48" t="s">
        <v>233</v>
      </c>
      <c r="AU158" s="48" t="s">
        <v>299</v>
      </c>
      <c r="AV158" s="48" t="s">
        <v>250</v>
      </c>
      <c r="AW158" s="48" t="s">
        <v>237</v>
      </c>
      <c r="AX158" s="48" t="s">
        <v>236</v>
      </c>
      <c r="AY158" s="48" t="s">
        <v>238</v>
      </c>
      <c r="AZ158" s="103">
        <v>0</v>
      </c>
      <c r="BA158" s="103">
        <v>0</v>
      </c>
      <c r="BB158" s="103">
        <v>0</v>
      </c>
      <c r="BC158" s="103">
        <v>0</v>
      </c>
      <c r="BD158" s="103">
        <v>0</v>
      </c>
      <c r="BE158" s="102">
        <v>116424</v>
      </c>
      <c r="BF158" s="103">
        <v>0</v>
      </c>
      <c r="BG158" s="103">
        <v>0</v>
      </c>
      <c r="BH158" s="103">
        <v>0</v>
      </c>
      <c r="BI158" s="46">
        <v>52836</v>
      </c>
      <c r="BJ158" s="41"/>
      <c r="BK158" s="41">
        <v>2201481874</v>
      </c>
      <c r="BL158" s="45">
        <v>45341</v>
      </c>
      <c r="BM158" s="41" t="s">
        <v>417</v>
      </c>
      <c r="BN158" s="46">
        <v>11717394</v>
      </c>
    </row>
    <row r="159" spans="1:66" x14ac:dyDescent="0.2">
      <c r="A159" s="18">
        <v>900169638</v>
      </c>
      <c r="B159" s="18" t="s">
        <v>20</v>
      </c>
      <c r="C159" s="18" t="s">
        <v>14</v>
      </c>
      <c r="D159" s="18">
        <v>139968</v>
      </c>
      <c r="E159" s="18" t="str">
        <f>+CONCATENATE(C159,D159)</f>
        <v>FE139968</v>
      </c>
      <c r="F159" s="18" t="s">
        <v>186</v>
      </c>
      <c r="G159" s="18" t="str">
        <f>+CONCATENATE(A159,"_",E159)</f>
        <v>900169638_FE139968</v>
      </c>
      <c r="H159" s="18">
        <v>20241205</v>
      </c>
      <c r="I159" s="18">
        <v>20250202</v>
      </c>
      <c r="J159" s="18">
        <v>60</v>
      </c>
      <c r="K159" s="19">
        <v>0</v>
      </c>
      <c r="L159" s="19">
        <v>110753</v>
      </c>
      <c r="M159" s="19">
        <v>0</v>
      </c>
      <c r="N159" s="19">
        <v>0</v>
      </c>
      <c r="O159" s="19">
        <v>0</v>
      </c>
      <c r="P159" s="43">
        <v>110753</v>
      </c>
      <c r="Q159" s="18" t="s">
        <v>427</v>
      </c>
      <c r="R159" s="41" t="s">
        <v>433</v>
      </c>
      <c r="S159" s="46">
        <v>0</v>
      </c>
      <c r="T159" s="41"/>
      <c r="U159" s="41"/>
      <c r="V159" s="41"/>
      <c r="W159" s="41"/>
      <c r="X159" s="41" t="s">
        <v>231</v>
      </c>
      <c r="Y159" s="45">
        <v>45631</v>
      </c>
      <c r="Z159" s="45">
        <v>45638</v>
      </c>
      <c r="AA159" s="45">
        <v>45745</v>
      </c>
      <c r="AB159" s="45"/>
      <c r="AC159" s="100">
        <f>+IF(OR(X159="Devuelta",AL159&lt;&gt;0),$A$1-AB159,IF(AND(AA159="",Z159=""),"No radicada",IF(AA159&lt;&gt;"",$A$1-AA159,$A$1-Z159)))</f>
        <v>2</v>
      </c>
      <c r="AD159" s="100" t="str">
        <f>+IF(AC159="No radicada","No radicada",IF(AC159&lt;1,"Corriente",IF(AC159&lt;=30,"0-30",IF(AND(AC159&lt;=60,AC159&gt;30),"31-60",IF(AND(AC159&lt;=90,AC159&gt;60),"61-90",IF(AND(AC159&lt;=180,AC159&gt;90),"91-180",IF(AND(AC159&lt;=360,AC159&gt;180),"181-360",IF(AC159&gt;360,"Más de 360"))))))))</f>
        <v>0-30</v>
      </c>
      <c r="AE159" s="46">
        <v>464572</v>
      </c>
      <c r="AF159" s="46">
        <v>113013</v>
      </c>
      <c r="AG159" s="46">
        <v>0</v>
      </c>
      <c r="AH159" s="46">
        <v>0</v>
      </c>
      <c r="AI159" s="46">
        <v>0</v>
      </c>
      <c r="AJ159" s="46">
        <v>113013</v>
      </c>
      <c r="AK159" s="46">
        <v>0</v>
      </c>
      <c r="AL159" s="46">
        <v>0</v>
      </c>
      <c r="AM159" s="48"/>
      <c r="AN159" s="48"/>
      <c r="AO159" s="48" t="s">
        <v>344</v>
      </c>
      <c r="AP159" s="48" t="s">
        <v>239</v>
      </c>
      <c r="AQ159" s="46">
        <v>0</v>
      </c>
      <c r="AR159" s="46">
        <v>0</v>
      </c>
      <c r="AS159" s="46">
        <v>113013</v>
      </c>
      <c r="AT159" s="48" t="s">
        <v>233</v>
      </c>
      <c r="AU159" s="48" t="s">
        <v>344</v>
      </c>
      <c r="AV159" s="48" t="s">
        <v>235</v>
      </c>
      <c r="AW159" s="48" t="s">
        <v>237</v>
      </c>
      <c r="AX159" s="48" t="s">
        <v>236</v>
      </c>
      <c r="AY159" s="48" t="s">
        <v>238</v>
      </c>
      <c r="AZ159" s="103">
        <v>0</v>
      </c>
      <c r="BA159" s="103">
        <v>0</v>
      </c>
      <c r="BB159" s="103">
        <v>0</v>
      </c>
      <c r="BC159" s="103">
        <v>0</v>
      </c>
      <c r="BD159" s="103">
        <v>0</v>
      </c>
      <c r="BE159" s="102">
        <v>110753</v>
      </c>
      <c r="BF159" s="103">
        <v>0</v>
      </c>
      <c r="BG159" s="103">
        <v>0</v>
      </c>
      <c r="BH159" s="103">
        <v>0</v>
      </c>
      <c r="BI159" s="46">
        <v>344528</v>
      </c>
      <c r="BJ159" s="41"/>
      <c r="BK159" s="41">
        <v>2201583977</v>
      </c>
      <c r="BL159" s="45">
        <v>45686</v>
      </c>
      <c r="BM159" s="41" t="s">
        <v>417</v>
      </c>
      <c r="BN159" s="46">
        <v>33600992</v>
      </c>
    </row>
    <row r="160" spans="1:66" x14ac:dyDescent="0.2">
      <c r="A160" s="18">
        <v>900169638</v>
      </c>
      <c r="B160" s="18" t="s">
        <v>20</v>
      </c>
      <c r="C160" s="18" t="s">
        <v>14</v>
      </c>
      <c r="D160" s="18">
        <v>139974</v>
      </c>
      <c r="E160" s="18" t="str">
        <f>+CONCATENATE(C160,D160)</f>
        <v>FE139974</v>
      </c>
      <c r="F160" s="18" t="s">
        <v>190</v>
      </c>
      <c r="G160" s="18" t="str">
        <f>+CONCATENATE(A160,"_",E160)</f>
        <v>900169638_FE139974</v>
      </c>
      <c r="H160" s="18">
        <v>20241205</v>
      </c>
      <c r="I160" s="18">
        <v>20250202</v>
      </c>
      <c r="J160" s="18">
        <v>60</v>
      </c>
      <c r="K160" s="19">
        <v>0</v>
      </c>
      <c r="L160" s="19">
        <v>101533</v>
      </c>
      <c r="M160" s="19">
        <v>0</v>
      </c>
      <c r="N160" s="19">
        <v>0</v>
      </c>
      <c r="O160" s="19">
        <v>0</v>
      </c>
      <c r="P160" s="43">
        <v>101533</v>
      </c>
      <c r="Q160" s="18" t="s">
        <v>431</v>
      </c>
      <c r="R160" s="41" t="s">
        <v>433</v>
      </c>
      <c r="S160" s="46">
        <v>0</v>
      </c>
      <c r="T160" s="41"/>
      <c r="U160" s="41"/>
      <c r="V160" s="41"/>
      <c r="W160" s="41"/>
      <c r="X160" s="41" t="s">
        <v>231</v>
      </c>
      <c r="Y160" s="45">
        <v>45631</v>
      </c>
      <c r="Z160" s="45">
        <v>45638</v>
      </c>
      <c r="AA160" s="45">
        <v>45642</v>
      </c>
      <c r="AB160" s="45"/>
      <c r="AC160" s="100">
        <f>+IF(OR(X160="Devuelta",AL160&lt;&gt;0),$A$1-AB160,IF(AND(AA160="",Z160=""),"No radicada",IF(AA160&lt;&gt;"",$A$1-AA160,$A$1-Z160)))</f>
        <v>105</v>
      </c>
      <c r="AD160" s="100" t="str">
        <f>+IF(AC160="No radicada","No radicada",IF(AC160&lt;1,"Corriente",IF(AC160&lt;=30,"0-30",IF(AND(AC160&lt;=60,AC160&gt;30),"31-60",IF(AND(AC160&lt;=90,AC160&gt;60),"61-90",IF(AND(AC160&lt;=180,AC160&gt;90),"91-180",IF(AND(AC160&lt;=360,AC160&gt;180),"181-360",IF(AC160&gt;360,"Más de 360"))))))))</f>
        <v>91-180</v>
      </c>
      <c r="AE160" s="46">
        <v>721404</v>
      </c>
      <c r="AF160" s="46">
        <v>721404</v>
      </c>
      <c r="AG160" s="46">
        <v>0</v>
      </c>
      <c r="AH160" s="46">
        <v>0</v>
      </c>
      <c r="AI160" s="46">
        <v>0</v>
      </c>
      <c r="AJ160" s="46">
        <v>103604</v>
      </c>
      <c r="AK160" s="46">
        <v>0</v>
      </c>
      <c r="AL160" s="46">
        <v>0</v>
      </c>
      <c r="AM160" s="48"/>
      <c r="AN160" s="48"/>
      <c r="AO160" s="48" t="s">
        <v>285</v>
      </c>
      <c r="AP160" s="48" t="s">
        <v>251</v>
      </c>
      <c r="AQ160" s="46">
        <v>12357</v>
      </c>
      <c r="AR160" s="46">
        <v>617800</v>
      </c>
      <c r="AS160" s="46">
        <v>103604</v>
      </c>
      <c r="AT160" s="48" t="s">
        <v>233</v>
      </c>
      <c r="AU160" s="48" t="s">
        <v>286</v>
      </c>
      <c r="AV160" s="48" t="s">
        <v>250</v>
      </c>
      <c r="AW160" s="48" t="s">
        <v>237</v>
      </c>
      <c r="AX160" s="48" t="s">
        <v>236</v>
      </c>
      <c r="AY160" s="48" t="s">
        <v>238</v>
      </c>
      <c r="AZ160" s="103">
        <v>0</v>
      </c>
      <c r="BA160" s="103">
        <v>0</v>
      </c>
      <c r="BB160" s="103">
        <v>0</v>
      </c>
      <c r="BC160" s="103">
        <v>0</v>
      </c>
      <c r="BD160" s="103">
        <v>0</v>
      </c>
      <c r="BE160" s="102">
        <v>101533</v>
      </c>
      <c r="BF160" s="103">
        <v>0</v>
      </c>
      <c r="BG160" s="103">
        <v>0</v>
      </c>
      <c r="BH160" s="103">
        <v>0</v>
      </c>
      <c r="BI160" s="46">
        <v>605443</v>
      </c>
      <c r="BJ160" s="41"/>
      <c r="BK160" s="41">
        <v>2201583977</v>
      </c>
      <c r="BL160" s="45">
        <v>45686</v>
      </c>
      <c r="BM160" s="41" t="s">
        <v>417</v>
      </c>
      <c r="BN160" s="46">
        <v>33600992</v>
      </c>
    </row>
    <row r="161" spans="1:66" x14ac:dyDescent="0.2">
      <c r="A161" s="18">
        <v>900169638</v>
      </c>
      <c r="B161" s="18" t="s">
        <v>20</v>
      </c>
      <c r="C161" s="18" t="s">
        <v>14</v>
      </c>
      <c r="D161" s="18">
        <v>133440</v>
      </c>
      <c r="E161" s="18" t="str">
        <f>+CONCATENATE(C161,D161)</f>
        <v>FE133440</v>
      </c>
      <c r="F161" s="18" t="s">
        <v>167</v>
      </c>
      <c r="G161" s="18" t="str">
        <f>+CONCATENATE(A161,"_",E161)</f>
        <v>900169638_FE133440</v>
      </c>
      <c r="H161" s="18">
        <v>20240905</v>
      </c>
      <c r="I161" s="18">
        <v>20241103</v>
      </c>
      <c r="J161" s="18">
        <v>60</v>
      </c>
      <c r="K161" s="19">
        <v>0</v>
      </c>
      <c r="L161" s="19">
        <v>0</v>
      </c>
      <c r="M161" s="19">
        <v>0</v>
      </c>
      <c r="N161" s="19">
        <v>101532</v>
      </c>
      <c r="O161" s="19">
        <v>0</v>
      </c>
      <c r="P161" s="43">
        <v>101532</v>
      </c>
      <c r="Q161" s="18" t="s">
        <v>431</v>
      </c>
      <c r="R161" s="41" t="s">
        <v>433</v>
      </c>
      <c r="S161" s="46">
        <v>0</v>
      </c>
      <c r="T161" s="41"/>
      <c r="U161" s="41"/>
      <c r="V161" s="41"/>
      <c r="W161" s="41"/>
      <c r="X161" s="41" t="s">
        <v>231</v>
      </c>
      <c r="Y161" s="45">
        <v>45540</v>
      </c>
      <c r="Z161" s="45">
        <v>45566</v>
      </c>
      <c r="AA161" s="45">
        <v>45582</v>
      </c>
      <c r="AB161" s="45"/>
      <c r="AC161" s="100">
        <f>+IF(OR(X161="Devuelta",AL161&lt;&gt;0),$A$1-AB161,IF(AND(AA161="",Z161=""),"No radicada",IF(AA161&lt;&gt;"",$A$1-AA161,$A$1-Z161)))</f>
        <v>165</v>
      </c>
      <c r="AD161" s="100" t="str">
        <f>+IF(AC161="No radicada","No radicada",IF(AC161&lt;1,"Corriente",IF(AC161&lt;=30,"0-30",IF(AND(AC161&lt;=60,AC161&gt;30),"31-60",IF(AND(AC161&lt;=90,AC161&gt;60),"61-90",IF(AND(AC161&lt;=180,AC161&gt;90),"91-180",IF(AND(AC161&lt;=360,AC161&gt;180),"181-360",IF(AC161&gt;360,"Más de 360"))))))))</f>
        <v>91-180</v>
      </c>
      <c r="AE161" s="46">
        <v>2232891</v>
      </c>
      <c r="AF161" s="46">
        <v>2232891</v>
      </c>
      <c r="AG161" s="46">
        <v>0</v>
      </c>
      <c r="AH161" s="46">
        <v>0</v>
      </c>
      <c r="AI161" s="46">
        <v>0</v>
      </c>
      <c r="AJ161" s="46">
        <v>103604</v>
      </c>
      <c r="AK161" s="46">
        <v>0</v>
      </c>
      <c r="AL161" s="46">
        <v>0</v>
      </c>
      <c r="AM161" s="48"/>
      <c r="AN161" s="48"/>
      <c r="AO161" s="48" t="s">
        <v>349</v>
      </c>
      <c r="AP161" s="48" t="s">
        <v>251</v>
      </c>
      <c r="AQ161" s="46">
        <v>42586</v>
      </c>
      <c r="AR161" s="46">
        <v>2129287</v>
      </c>
      <c r="AS161" s="46">
        <v>103604</v>
      </c>
      <c r="AT161" s="48" t="s">
        <v>233</v>
      </c>
      <c r="AU161" s="48" t="s">
        <v>350</v>
      </c>
      <c r="AV161" s="48" t="s">
        <v>235</v>
      </c>
      <c r="AW161" s="48" t="s">
        <v>237</v>
      </c>
      <c r="AX161" s="48" t="s">
        <v>236</v>
      </c>
      <c r="AY161" s="48" t="s">
        <v>238</v>
      </c>
      <c r="AZ161" s="103">
        <v>0</v>
      </c>
      <c r="BA161" s="103">
        <v>0</v>
      </c>
      <c r="BB161" s="103">
        <v>0</v>
      </c>
      <c r="BC161" s="103">
        <v>0</v>
      </c>
      <c r="BD161" s="103">
        <v>0</v>
      </c>
      <c r="BE161" s="102">
        <v>101532</v>
      </c>
      <c r="BF161" s="103">
        <v>0</v>
      </c>
      <c r="BG161" s="103">
        <v>0</v>
      </c>
      <c r="BH161" s="103">
        <v>0</v>
      </c>
      <c r="BI161" s="46">
        <v>2086701</v>
      </c>
      <c r="BJ161" s="41"/>
      <c r="BK161" s="41">
        <v>2201582044</v>
      </c>
      <c r="BL161" s="45">
        <v>45664</v>
      </c>
      <c r="BM161" s="41" t="s">
        <v>417</v>
      </c>
      <c r="BN161" s="46">
        <v>45978804</v>
      </c>
    </row>
    <row r="162" spans="1:66" x14ac:dyDescent="0.2">
      <c r="A162" s="18">
        <v>900169638</v>
      </c>
      <c r="B162" s="18" t="s">
        <v>20</v>
      </c>
      <c r="C162" s="18" t="s">
        <v>14</v>
      </c>
      <c r="D162" s="18">
        <v>126759</v>
      </c>
      <c r="E162" s="18" t="str">
        <f>+CONCATENATE(C162,D162)</f>
        <v>FE126759</v>
      </c>
      <c r="F162" s="18" t="s">
        <v>148</v>
      </c>
      <c r="G162" s="18" t="str">
        <f>+CONCATENATE(A162,"_",E162)</f>
        <v>900169638_FE126759</v>
      </c>
      <c r="H162" s="18">
        <v>20240606</v>
      </c>
      <c r="I162" s="18">
        <v>20240804</v>
      </c>
      <c r="J162" s="18">
        <v>60</v>
      </c>
      <c r="K162" s="19">
        <v>0</v>
      </c>
      <c r="L162" s="19">
        <v>0</v>
      </c>
      <c r="M162" s="19">
        <v>0</v>
      </c>
      <c r="N162" s="19">
        <v>0</v>
      </c>
      <c r="O162" s="19">
        <v>50767</v>
      </c>
      <c r="P162" s="43">
        <v>50767</v>
      </c>
      <c r="Q162" s="18" t="s">
        <v>431</v>
      </c>
      <c r="R162" s="41" t="s">
        <v>433</v>
      </c>
      <c r="S162" s="46">
        <v>0</v>
      </c>
      <c r="T162" s="41"/>
      <c r="U162" s="41"/>
      <c r="V162" s="41"/>
      <c r="W162" s="41"/>
      <c r="X162" s="41" t="s">
        <v>231</v>
      </c>
      <c r="Y162" s="45">
        <v>45449</v>
      </c>
      <c r="Z162" s="45">
        <v>45457</v>
      </c>
      <c r="AA162" s="45">
        <v>45464</v>
      </c>
      <c r="AB162" s="45"/>
      <c r="AC162" s="100">
        <f>+IF(OR(X162="Devuelta",AL162&lt;&gt;0),$A$1-AB162,IF(AND(AA162="",Z162=""),"No radicada",IF(AA162&lt;&gt;"",$A$1-AA162,$A$1-Z162)))</f>
        <v>283</v>
      </c>
      <c r="AD162" s="100" t="str">
        <f>+IF(AC162="No radicada","No radicada",IF(AC162&lt;1,"Corriente",IF(AC162&lt;=30,"0-30",IF(AND(AC162&lt;=60,AC162&gt;30),"31-60",IF(AND(AC162&lt;=90,AC162&gt;60),"61-90",IF(AND(AC162&lt;=180,AC162&gt;90),"91-180",IF(AND(AC162&lt;=360,AC162&gt;180),"181-360",IF(AC162&gt;360,"Más de 360"))))))))</f>
        <v>181-360</v>
      </c>
      <c r="AE162" s="46">
        <v>2110371</v>
      </c>
      <c r="AF162" s="46">
        <v>2110371</v>
      </c>
      <c r="AG162" s="46">
        <v>0</v>
      </c>
      <c r="AH162" s="46">
        <v>0</v>
      </c>
      <c r="AI162" s="46">
        <v>0</v>
      </c>
      <c r="AJ162" s="46">
        <v>51802</v>
      </c>
      <c r="AK162" s="46">
        <v>0</v>
      </c>
      <c r="AL162" s="46">
        <v>0</v>
      </c>
      <c r="AM162" s="48"/>
      <c r="AN162" s="48"/>
      <c r="AO162" s="48" t="s">
        <v>269</v>
      </c>
      <c r="AP162" s="48" t="s">
        <v>251</v>
      </c>
      <c r="AQ162" s="46">
        <v>41172</v>
      </c>
      <c r="AR162" s="46">
        <v>2058569</v>
      </c>
      <c r="AS162" s="46">
        <v>51802</v>
      </c>
      <c r="AT162" s="48" t="s">
        <v>233</v>
      </c>
      <c r="AU162" s="48" t="s">
        <v>270</v>
      </c>
      <c r="AV162" s="48" t="s">
        <v>250</v>
      </c>
      <c r="AW162" s="48" t="s">
        <v>237</v>
      </c>
      <c r="AX162" s="48" t="s">
        <v>236</v>
      </c>
      <c r="AY162" s="48" t="s">
        <v>238</v>
      </c>
      <c r="AZ162" s="103">
        <v>0</v>
      </c>
      <c r="BA162" s="103">
        <v>0</v>
      </c>
      <c r="BB162" s="103">
        <v>0</v>
      </c>
      <c r="BC162" s="103">
        <v>0</v>
      </c>
      <c r="BD162" s="103">
        <v>0</v>
      </c>
      <c r="BE162" s="102">
        <v>50767</v>
      </c>
      <c r="BF162" s="103">
        <v>0</v>
      </c>
      <c r="BG162" s="103">
        <v>0</v>
      </c>
      <c r="BH162" s="103">
        <v>0</v>
      </c>
      <c r="BI162" s="46">
        <v>2017397</v>
      </c>
      <c r="BJ162" s="41"/>
      <c r="BK162" s="41">
        <v>2201554302</v>
      </c>
      <c r="BL162" s="45">
        <v>45565</v>
      </c>
      <c r="BM162" s="41" t="s">
        <v>417</v>
      </c>
      <c r="BN162" s="46">
        <v>40350859</v>
      </c>
    </row>
    <row r="163" spans="1:66" x14ac:dyDescent="0.2">
      <c r="A163" s="18">
        <v>900169638</v>
      </c>
      <c r="B163" s="18" t="s">
        <v>20</v>
      </c>
      <c r="C163" s="18" t="s">
        <v>14</v>
      </c>
      <c r="D163" s="18">
        <v>124562</v>
      </c>
      <c r="E163" s="18" t="str">
        <f>+CONCATENATE(C163,D163)</f>
        <v>FE124562</v>
      </c>
      <c r="F163" s="18" t="s">
        <v>141</v>
      </c>
      <c r="G163" s="18" t="str">
        <f>+CONCATENATE(A163,"_",E163)</f>
        <v>900169638_FE124562</v>
      </c>
      <c r="H163" s="18">
        <v>20240507</v>
      </c>
      <c r="I163" s="18">
        <v>20240705</v>
      </c>
      <c r="J163" s="18">
        <v>60</v>
      </c>
      <c r="K163" s="19">
        <v>0</v>
      </c>
      <c r="L163" s="19">
        <v>0</v>
      </c>
      <c r="M163" s="19">
        <v>0</v>
      </c>
      <c r="N163" s="19">
        <v>0</v>
      </c>
      <c r="O163" s="19">
        <v>23844</v>
      </c>
      <c r="P163" s="43">
        <v>23844</v>
      </c>
      <c r="Q163" s="18" t="s">
        <v>431</v>
      </c>
      <c r="R163" s="41" t="s">
        <v>433</v>
      </c>
      <c r="S163" s="46">
        <v>0</v>
      </c>
      <c r="T163" s="41"/>
      <c r="U163" s="41"/>
      <c r="V163" s="41"/>
      <c r="W163" s="41"/>
      <c r="X163" s="41" t="s">
        <v>231</v>
      </c>
      <c r="Y163" s="45">
        <v>45419</v>
      </c>
      <c r="Z163" s="45">
        <v>45427</v>
      </c>
      <c r="AA163" s="45">
        <v>45434</v>
      </c>
      <c r="AB163" s="45"/>
      <c r="AC163" s="100">
        <f>+IF(OR(X163="Devuelta",AL163&lt;&gt;0),$A$1-AB163,IF(AND(AA163="",Z163=""),"No radicada",IF(AA163&lt;&gt;"",$A$1-AA163,$A$1-Z163)))</f>
        <v>313</v>
      </c>
      <c r="AD163" s="100" t="str">
        <f>+IF(AC163="No radicada","No radicada",IF(AC163&lt;1,"Corriente",IF(AC163&lt;=30,"0-30",IF(AND(AC163&lt;=60,AC163&gt;30),"31-60",IF(AND(AC163&lt;=90,AC163&gt;60),"61-90",IF(AND(AC163&lt;=180,AC163&gt;90),"91-180",IF(AND(AC163&lt;=360,AC163&gt;180),"181-360",IF(AC163&gt;360,"Más de 360"))))))))</f>
        <v>181-360</v>
      </c>
      <c r="AE163" s="46">
        <v>159973</v>
      </c>
      <c r="AF163" s="46">
        <v>159973</v>
      </c>
      <c r="AG163" s="46">
        <v>0</v>
      </c>
      <c r="AH163" s="46">
        <v>0</v>
      </c>
      <c r="AI163" s="46">
        <v>0</v>
      </c>
      <c r="AJ163" s="46">
        <v>27043</v>
      </c>
      <c r="AK163" s="46">
        <v>0</v>
      </c>
      <c r="AL163" s="46">
        <v>0</v>
      </c>
      <c r="AM163" s="48"/>
      <c r="AN163" s="48"/>
      <c r="AO163" s="48" t="s">
        <v>267</v>
      </c>
      <c r="AP163" s="48" t="s">
        <v>251</v>
      </c>
      <c r="AQ163" s="46">
        <v>0</v>
      </c>
      <c r="AR163" s="46">
        <v>132930</v>
      </c>
      <c r="AS163" s="46">
        <v>27043</v>
      </c>
      <c r="AT163" s="48" t="s">
        <v>233</v>
      </c>
      <c r="AU163" s="48" t="s">
        <v>268</v>
      </c>
      <c r="AV163" s="48" t="s">
        <v>235</v>
      </c>
      <c r="AW163" s="48" t="s">
        <v>237</v>
      </c>
      <c r="AX163" s="48" t="s">
        <v>236</v>
      </c>
      <c r="AY163" s="48" t="s">
        <v>238</v>
      </c>
      <c r="AZ163" s="103">
        <v>0</v>
      </c>
      <c r="BA163" s="103">
        <v>0</v>
      </c>
      <c r="BB163" s="103">
        <v>0</v>
      </c>
      <c r="BC163" s="103">
        <v>0</v>
      </c>
      <c r="BD163" s="103">
        <v>0</v>
      </c>
      <c r="BE163" s="102">
        <v>23844</v>
      </c>
      <c r="BF163" s="103">
        <v>0</v>
      </c>
      <c r="BG163" s="103">
        <v>0</v>
      </c>
      <c r="BH163" s="103">
        <v>0</v>
      </c>
      <c r="BI163" s="46">
        <v>132930</v>
      </c>
      <c r="BJ163" s="41"/>
      <c r="BK163" s="41">
        <v>2201539642</v>
      </c>
      <c r="BL163" s="45">
        <v>45524</v>
      </c>
      <c r="BM163" s="41" t="s">
        <v>417</v>
      </c>
      <c r="BN163" s="46">
        <v>23727062</v>
      </c>
    </row>
    <row r="164" spans="1:66" x14ac:dyDescent="0.2">
      <c r="A164" s="17"/>
      <c r="B164" s="17"/>
      <c r="C164" s="17"/>
      <c r="D164" s="17"/>
      <c r="E164" s="17"/>
      <c r="F164" s="17"/>
      <c r="G164" s="17"/>
      <c r="H164" s="17"/>
      <c r="I164" s="17"/>
      <c r="J164" s="17"/>
      <c r="K164" s="17"/>
      <c r="L164" s="17"/>
      <c r="M164" s="17"/>
      <c r="N164" s="17"/>
      <c r="O164" s="17"/>
      <c r="P164" s="44"/>
      <c r="Q164" s="17"/>
    </row>
    <row r="165" spans="1:66" x14ac:dyDescent="0.2">
      <c r="A165" s="17"/>
      <c r="B165" s="17"/>
      <c r="C165" s="17"/>
      <c r="D165" s="17"/>
      <c r="E165" s="17"/>
      <c r="F165" s="17"/>
      <c r="G165" s="17"/>
      <c r="H165" s="17"/>
      <c r="I165" s="17"/>
      <c r="J165" s="17"/>
      <c r="K165" s="17"/>
      <c r="L165" s="17"/>
      <c r="M165" s="17"/>
      <c r="N165" s="17"/>
      <c r="O165" s="17"/>
      <c r="P165" s="44"/>
      <c r="Q165" s="17"/>
    </row>
    <row r="166" spans="1:66" x14ac:dyDescent="0.2">
      <c r="A166" s="17"/>
      <c r="B166" s="17"/>
      <c r="C166" s="17"/>
      <c r="D166" s="17"/>
      <c r="E166" s="17"/>
      <c r="F166" s="17"/>
      <c r="G166" s="17"/>
      <c r="H166" s="17"/>
      <c r="I166" s="17"/>
      <c r="J166" s="17"/>
      <c r="K166" s="17"/>
      <c r="L166" s="17"/>
      <c r="M166" s="17"/>
      <c r="N166" s="17"/>
      <c r="O166" s="17"/>
      <c r="P166" s="44"/>
      <c r="Q166" s="17"/>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O42"/>
  <sheetViews>
    <sheetView showGridLines="0" tabSelected="1" topLeftCell="A12" zoomScaleNormal="100" workbookViewId="0">
      <selection activeCell="I18" sqref="I18"/>
    </sheetView>
  </sheetViews>
  <sheetFormatPr baseColWidth="10" defaultColWidth="10.90625" defaultRowHeight="12.5" x14ac:dyDescent="0.25"/>
  <cols>
    <col min="1" max="1" width="1" style="49" customWidth="1"/>
    <col min="2" max="2" width="10.90625" style="49"/>
    <col min="3" max="3" width="17.453125" style="49" customWidth="1"/>
    <col min="4" max="7" width="9.7265625" style="49" bestFit="1" customWidth="1"/>
    <col min="8" max="8" width="11.6328125" style="49" customWidth="1"/>
    <col min="9" max="9" width="12.453125" style="49" bestFit="1" customWidth="1"/>
    <col min="10" max="10" width="10.81640625" style="49" bestFit="1" customWidth="1"/>
    <col min="11" max="11" width="46.7265625" style="49" customWidth="1"/>
    <col min="12" max="16384" width="10.90625" style="49"/>
  </cols>
  <sheetData>
    <row r="1" spans="2:15" ht="6" customHeight="1" thickBot="1" x14ac:dyDescent="0.35">
      <c r="O1" s="75"/>
    </row>
    <row r="2" spans="2:15" ht="19.5" customHeight="1" x14ac:dyDescent="0.25">
      <c r="B2" s="50"/>
      <c r="C2" s="51"/>
      <c r="D2" s="114" t="s">
        <v>438</v>
      </c>
      <c r="E2" s="115"/>
      <c r="F2" s="115"/>
      <c r="G2" s="115"/>
      <c r="H2" s="115"/>
      <c r="I2" s="116"/>
      <c r="J2" s="120" t="s">
        <v>439</v>
      </c>
    </row>
    <row r="3" spans="2:15" ht="15.75" customHeight="1" thickBot="1" x14ac:dyDescent="0.3">
      <c r="B3" s="52"/>
      <c r="C3" s="53"/>
      <c r="D3" s="117"/>
      <c r="E3" s="118"/>
      <c r="F3" s="118"/>
      <c r="G3" s="118"/>
      <c r="H3" s="118"/>
      <c r="I3" s="119"/>
      <c r="J3" s="121"/>
    </row>
    <row r="4" spans="2:15" ht="13" x14ac:dyDescent="0.25">
      <c r="B4" s="52"/>
      <c r="C4" s="53"/>
      <c r="D4" s="54"/>
      <c r="E4" s="55"/>
      <c r="F4" s="55"/>
      <c r="G4" s="55"/>
      <c r="H4" s="55"/>
      <c r="I4" s="56"/>
      <c r="J4" s="57"/>
    </row>
    <row r="5" spans="2:15" ht="13" x14ac:dyDescent="0.25">
      <c r="B5" s="52"/>
      <c r="C5" s="53"/>
      <c r="D5" s="58" t="s">
        <v>440</v>
      </c>
      <c r="E5" s="59"/>
      <c r="F5" s="59"/>
      <c r="G5" s="59"/>
      <c r="H5" s="59"/>
      <c r="I5" s="60"/>
      <c r="J5" s="60" t="s">
        <v>441</v>
      </c>
    </row>
    <row r="6" spans="2:15" ht="13.5" thickBot="1" x14ac:dyDescent="0.3">
      <c r="B6" s="61"/>
      <c r="C6" s="62"/>
      <c r="D6" s="63"/>
      <c r="E6" s="64"/>
      <c r="F6" s="64"/>
      <c r="G6" s="64"/>
      <c r="H6" s="64"/>
      <c r="I6" s="65"/>
      <c r="J6" s="66"/>
    </row>
    <row r="7" spans="2:15" x14ac:dyDescent="0.25">
      <c r="B7" s="67"/>
      <c r="J7" s="68"/>
    </row>
    <row r="8" spans="2:15" x14ac:dyDescent="0.25">
      <c r="B8" s="67"/>
      <c r="J8" s="68"/>
    </row>
    <row r="9" spans="2:15" x14ac:dyDescent="0.25">
      <c r="B9" s="67"/>
      <c r="C9" s="49" t="str">
        <f ca="1">+CONCATENATE("Santiago de Cali, ",TEXT(TODAY(),"MMMM DD YYYY"))</f>
        <v>Santiago de Cali, abril 11 2025</v>
      </c>
      <c r="J9" s="68"/>
    </row>
    <row r="10" spans="2:15" ht="13" x14ac:dyDescent="0.3">
      <c r="B10" s="67"/>
      <c r="C10" s="69"/>
      <c r="E10" s="70"/>
      <c r="H10" s="71"/>
      <c r="J10" s="68"/>
    </row>
    <row r="11" spans="2:15" x14ac:dyDescent="0.25">
      <c r="B11" s="67"/>
      <c r="J11" s="68"/>
    </row>
    <row r="12" spans="2:15" ht="13" x14ac:dyDescent="0.3">
      <c r="B12" s="67"/>
      <c r="C12" s="69" t="s">
        <v>468</v>
      </c>
      <c r="J12" s="68"/>
    </row>
    <row r="13" spans="2:15" ht="13" x14ac:dyDescent="0.3">
      <c r="B13" s="67"/>
      <c r="C13" s="69" t="s">
        <v>469</v>
      </c>
      <c r="J13" s="68"/>
    </row>
    <row r="14" spans="2:15" x14ac:dyDescent="0.25">
      <c r="B14" s="67"/>
      <c r="J14" s="68"/>
    </row>
    <row r="15" spans="2:15" x14ac:dyDescent="0.25">
      <c r="B15" s="67"/>
      <c r="C15" s="49" t="s">
        <v>470</v>
      </c>
      <c r="J15" s="68"/>
    </row>
    <row r="16" spans="2:15" x14ac:dyDescent="0.25">
      <c r="B16" s="67"/>
      <c r="C16" s="72"/>
      <c r="J16" s="68"/>
    </row>
    <row r="17" spans="2:10" ht="13" x14ac:dyDescent="0.25">
      <c r="B17" s="67"/>
      <c r="C17" s="49" t="s">
        <v>482</v>
      </c>
      <c r="D17" s="70"/>
      <c r="H17" s="73" t="s">
        <v>442</v>
      </c>
      <c r="I17" s="74" t="s">
        <v>443</v>
      </c>
      <c r="J17" s="68"/>
    </row>
    <row r="18" spans="2:10" ht="13" x14ac:dyDescent="0.3">
      <c r="B18" s="67"/>
      <c r="C18" s="69" t="s">
        <v>444</v>
      </c>
      <c r="D18" s="69"/>
      <c r="E18" s="69"/>
      <c r="F18" s="69"/>
      <c r="H18" s="75">
        <v>161</v>
      </c>
      <c r="I18" s="76">
        <v>223815386</v>
      </c>
      <c r="J18" s="68"/>
    </row>
    <row r="19" spans="2:10" x14ac:dyDescent="0.25">
      <c r="B19" s="67"/>
      <c r="C19" s="49" t="s">
        <v>445</v>
      </c>
      <c r="H19" s="77">
        <v>11</v>
      </c>
      <c r="I19" s="78">
        <v>22911840</v>
      </c>
      <c r="J19" s="68"/>
    </row>
    <row r="20" spans="2:10" x14ac:dyDescent="0.25">
      <c r="B20" s="67"/>
      <c r="C20" s="49" t="s">
        <v>446</v>
      </c>
      <c r="H20" s="77">
        <v>25</v>
      </c>
      <c r="I20" s="78">
        <v>48011659</v>
      </c>
      <c r="J20" s="68"/>
    </row>
    <row r="21" spans="2:10" x14ac:dyDescent="0.25">
      <c r="B21" s="67"/>
      <c r="C21" s="49" t="s">
        <v>447</v>
      </c>
      <c r="H21" s="77">
        <v>0</v>
      </c>
      <c r="I21" s="78">
        <v>0</v>
      </c>
      <c r="J21" s="68"/>
    </row>
    <row r="22" spans="2:10" x14ac:dyDescent="0.25">
      <c r="B22" s="67"/>
      <c r="C22" s="49" t="s">
        <v>448</v>
      </c>
      <c r="H22" s="77">
        <v>0</v>
      </c>
      <c r="I22" s="78">
        <v>0</v>
      </c>
      <c r="J22" s="68"/>
    </row>
    <row r="23" spans="2:10" x14ac:dyDescent="0.25">
      <c r="B23" s="67"/>
      <c r="C23" s="49" t="s">
        <v>449</v>
      </c>
      <c r="H23" s="77">
        <v>0</v>
      </c>
      <c r="I23" s="78">
        <v>0</v>
      </c>
      <c r="J23" s="68"/>
    </row>
    <row r="24" spans="2:10" ht="13" thickBot="1" x14ac:dyDescent="0.3">
      <c r="B24" s="67"/>
      <c r="C24" s="49" t="s">
        <v>450</v>
      </c>
      <c r="H24" s="79">
        <v>56</v>
      </c>
      <c r="I24" s="80">
        <v>35719189</v>
      </c>
      <c r="J24" s="68"/>
    </row>
    <row r="25" spans="2:10" ht="13" x14ac:dyDescent="0.3">
      <c r="B25" s="67"/>
      <c r="C25" s="69" t="s">
        <v>451</v>
      </c>
      <c r="D25" s="69"/>
      <c r="E25" s="69"/>
      <c r="F25" s="69"/>
      <c r="H25" s="92">
        <f>H19+H20+H21+H22+H24+H23</f>
        <v>92</v>
      </c>
      <c r="I25" s="76">
        <f>I19+I20+I21+I22+I24+I23</f>
        <v>106642688</v>
      </c>
      <c r="J25" s="68"/>
    </row>
    <row r="26" spans="2:10" x14ac:dyDescent="0.25">
      <c r="B26" s="67"/>
      <c r="C26" s="49" t="s">
        <v>452</v>
      </c>
      <c r="H26" s="77">
        <v>69</v>
      </c>
      <c r="I26" s="78">
        <v>117172698</v>
      </c>
      <c r="J26" s="68"/>
    </row>
    <row r="27" spans="2:10" ht="13" thickBot="1" x14ac:dyDescent="0.3">
      <c r="B27" s="67"/>
      <c r="C27" s="49" t="s">
        <v>60</v>
      </c>
      <c r="H27" s="79">
        <v>0</v>
      </c>
      <c r="I27" s="80">
        <v>0</v>
      </c>
      <c r="J27" s="68"/>
    </row>
    <row r="28" spans="2:10" ht="13" x14ac:dyDescent="0.3">
      <c r="B28" s="67"/>
      <c r="C28" s="69" t="s">
        <v>453</v>
      </c>
      <c r="D28" s="69"/>
      <c r="E28" s="69"/>
      <c r="F28" s="69"/>
      <c r="H28" s="75">
        <f>H26+H27</f>
        <v>69</v>
      </c>
      <c r="I28" s="76">
        <f>I26+I27</f>
        <v>117172698</v>
      </c>
      <c r="J28" s="68"/>
    </row>
    <row r="29" spans="2:10" ht="13.5" thickBot="1" x14ac:dyDescent="0.35">
      <c r="B29" s="67"/>
      <c r="C29" s="49" t="s">
        <v>454</v>
      </c>
      <c r="D29" s="69"/>
      <c r="E29" s="69"/>
      <c r="F29" s="69"/>
      <c r="H29" s="79">
        <v>0</v>
      </c>
      <c r="I29" s="80">
        <v>0</v>
      </c>
      <c r="J29" s="68"/>
    </row>
    <row r="30" spans="2:10" ht="13" x14ac:dyDescent="0.3">
      <c r="B30" s="67"/>
      <c r="C30" s="69" t="s">
        <v>455</v>
      </c>
      <c r="D30" s="69"/>
      <c r="E30" s="69"/>
      <c r="F30" s="69"/>
      <c r="H30" s="77">
        <f>H29</f>
        <v>0</v>
      </c>
      <c r="I30" s="78">
        <f>I29</f>
        <v>0</v>
      </c>
      <c r="J30" s="68"/>
    </row>
    <row r="31" spans="2:10" ht="13" x14ac:dyDescent="0.3">
      <c r="B31" s="67"/>
      <c r="C31" s="69"/>
      <c r="D31" s="69"/>
      <c r="E31" s="69"/>
      <c r="F31" s="69"/>
      <c r="H31" s="81"/>
      <c r="I31" s="76"/>
      <c r="J31" s="68"/>
    </row>
    <row r="32" spans="2:10" ht="13.5" thickBot="1" x14ac:dyDescent="0.35">
      <c r="B32" s="67"/>
      <c r="C32" s="69" t="s">
        <v>456</v>
      </c>
      <c r="D32" s="69"/>
      <c r="H32" s="82">
        <f>H25+H28+H30</f>
        <v>161</v>
      </c>
      <c r="I32" s="83">
        <f>I25+I28+I30</f>
        <v>223815386</v>
      </c>
      <c r="J32" s="68"/>
    </row>
    <row r="33" spans="2:10" ht="13.5" thickTop="1" x14ac:dyDescent="0.3">
      <c r="B33" s="67"/>
      <c r="C33" s="69"/>
      <c r="D33" s="69"/>
      <c r="H33" s="84">
        <f>+H18-H32</f>
        <v>0</v>
      </c>
      <c r="I33" s="78">
        <f>+I18-I32</f>
        <v>0</v>
      </c>
      <c r="J33" s="68"/>
    </row>
    <row r="34" spans="2:10" x14ac:dyDescent="0.25">
      <c r="B34" s="67"/>
      <c r="G34" s="84"/>
      <c r="H34" s="84"/>
      <c r="I34" s="84"/>
      <c r="J34" s="68"/>
    </row>
    <row r="35" spans="2:10" ht="14.5" x14ac:dyDescent="0.35">
      <c r="B35" s="67"/>
      <c r="G35" s="84"/>
      <c r="H35"/>
      <c r="I35" s="84"/>
      <c r="J35" s="68"/>
    </row>
    <row r="36" spans="2:10" ht="13" x14ac:dyDescent="0.3">
      <c r="B36" s="67"/>
      <c r="C36" s="69"/>
      <c r="G36" s="84"/>
      <c r="H36" s="84"/>
      <c r="I36" s="84"/>
      <c r="J36" s="68"/>
    </row>
    <row r="37" spans="2:10" ht="13.5" thickBot="1" x14ac:dyDescent="0.35">
      <c r="B37" s="67"/>
      <c r="C37" s="85" t="s">
        <v>483</v>
      </c>
      <c r="D37" s="86"/>
      <c r="H37" s="85" t="s">
        <v>457</v>
      </c>
      <c r="I37" s="86"/>
      <c r="J37" s="68"/>
    </row>
    <row r="38" spans="2:10" ht="13" x14ac:dyDescent="0.3">
      <c r="B38" s="67"/>
      <c r="C38" s="69" t="s">
        <v>484</v>
      </c>
      <c r="D38" s="84"/>
      <c r="H38" s="87" t="s">
        <v>458</v>
      </c>
      <c r="I38" s="84"/>
      <c r="J38" s="68"/>
    </row>
    <row r="39" spans="2:10" ht="13" x14ac:dyDescent="0.3">
      <c r="B39" s="67"/>
      <c r="C39" s="69" t="s">
        <v>230</v>
      </c>
      <c r="H39" s="69" t="s">
        <v>459</v>
      </c>
      <c r="I39" s="84"/>
      <c r="J39" s="68"/>
    </row>
    <row r="40" spans="2:10" x14ac:dyDescent="0.25">
      <c r="B40" s="67"/>
      <c r="G40" s="84"/>
      <c r="H40" s="84"/>
      <c r="I40" s="84"/>
      <c r="J40" s="68"/>
    </row>
    <row r="41" spans="2:10" ht="21.5" customHeight="1" x14ac:dyDescent="0.25">
      <c r="B41" s="67"/>
      <c r="C41" s="122" t="s">
        <v>460</v>
      </c>
      <c r="D41" s="122"/>
      <c r="E41" s="122"/>
      <c r="F41" s="122"/>
      <c r="G41" s="122"/>
      <c r="H41" s="122"/>
      <c r="I41" s="122"/>
      <c r="J41" s="68"/>
    </row>
    <row r="42" spans="2:10" ht="18.75" customHeight="1" thickBot="1" x14ac:dyDescent="0.3">
      <c r="B42" s="88"/>
      <c r="C42" s="89"/>
      <c r="D42" s="89"/>
      <c r="E42" s="89"/>
      <c r="F42" s="89"/>
      <c r="G42" s="89"/>
      <c r="H42" s="89"/>
      <c r="I42" s="89"/>
      <c r="J42" s="90"/>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J43"/>
  <sheetViews>
    <sheetView showGridLines="0" topLeftCell="A2" zoomScale="84" zoomScaleNormal="84" zoomScaleSheetLayoutView="100" workbookViewId="0">
      <selection activeCell="D17" sqref="D17"/>
    </sheetView>
  </sheetViews>
  <sheetFormatPr baseColWidth="10" defaultColWidth="11.453125" defaultRowHeight="12.5" x14ac:dyDescent="0.25"/>
  <cols>
    <col min="1" max="1" width="4.453125" style="49" customWidth="1"/>
    <col min="2" max="2" width="11.453125" style="49"/>
    <col min="3" max="3" width="12.81640625" style="49" customWidth="1"/>
    <col min="4" max="4" width="22" style="49" customWidth="1"/>
    <col min="5" max="8" width="11.453125" style="49"/>
    <col min="9" max="9" width="24.81640625" style="49" customWidth="1"/>
    <col min="10" max="10" width="12.453125" style="49" customWidth="1"/>
    <col min="11" max="11" width="1.81640625" style="49" customWidth="1"/>
    <col min="12" max="16384" width="11.453125" style="49"/>
  </cols>
  <sheetData>
    <row r="1" spans="2:10" ht="18" customHeight="1" thickBot="1" x14ac:dyDescent="0.3"/>
    <row r="2" spans="2:10" ht="19.5" customHeight="1" x14ac:dyDescent="0.25">
      <c r="B2" s="50"/>
      <c r="C2" s="51"/>
      <c r="D2" s="114" t="s">
        <v>461</v>
      </c>
      <c r="E2" s="115"/>
      <c r="F2" s="115"/>
      <c r="G2" s="115"/>
      <c r="H2" s="115"/>
      <c r="I2" s="116"/>
      <c r="J2" s="120" t="s">
        <v>439</v>
      </c>
    </row>
    <row r="3" spans="2:10" ht="15.75" customHeight="1" thickBot="1" x14ac:dyDescent="0.3">
      <c r="B3" s="52"/>
      <c r="C3" s="53"/>
      <c r="D3" s="117"/>
      <c r="E3" s="118"/>
      <c r="F3" s="118"/>
      <c r="G3" s="118"/>
      <c r="H3" s="118"/>
      <c r="I3" s="119"/>
      <c r="J3" s="121"/>
    </row>
    <row r="4" spans="2:10" ht="13" x14ac:dyDescent="0.25">
      <c r="B4" s="52"/>
      <c r="C4" s="53"/>
      <c r="E4" s="55"/>
      <c r="F4" s="55"/>
      <c r="G4" s="55"/>
      <c r="H4" s="55"/>
      <c r="I4" s="56"/>
      <c r="J4" s="57"/>
    </row>
    <row r="5" spans="2:10" ht="13" x14ac:dyDescent="0.25">
      <c r="B5" s="52"/>
      <c r="C5" s="53"/>
      <c r="D5" s="123" t="s">
        <v>462</v>
      </c>
      <c r="E5" s="124"/>
      <c r="F5" s="124"/>
      <c r="G5" s="124"/>
      <c r="H5" s="124"/>
      <c r="I5" s="125"/>
      <c r="J5" s="60" t="s">
        <v>463</v>
      </c>
    </row>
    <row r="6" spans="2:10" ht="13.5" thickBot="1" x14ac:dyDescent="0.3">
      <c r="B6" s="61"/>
      <c r="C6" s="62"/>
      <c r="D6" s="63"/>
      <c r="E6" s="64"/>
      <c r="F6" s="64"/>
      <c r="G6" s="64"/>
      <c r="H6" s="64"/>
      <c r="I6" s="65"/>
      <c r="J6" s="66"/>
    </row>
    <row r="7" spans="2:10" x14ac:dyDescent="0.25">
      <c r="B7" s="67"/>
      <c r="J7" s="68"/>
    </row>
    <row r="8" spans="2:10" x14ac:dyDescent="0.25">
      <c r="B8" s="67"/>
      <c r="J8" s="68"/>
    </row>
    <row r="9" spans="2:10" x14ac:dyDescent="0.25">
      <c r="B9" s="67"/>
      <c r="C9" s="49" t="str">
        <f ca="1">+CONCATENATE("Santiago de Cali, ",TEXT(TODAY(),"MMMM DD YYYY"))</f>
        <v>Santiago de Cali, abril 11 2025</v>
      </c>
      <c r="D9" s="71"/>
      <c r="E9" s="70"/>
      <c r="J9" s="68"/>
    </row>
    <row r="10" spans="2:10" ht="13" x14ac:dyDescent="0.3">
      <c r="B10" s="67"/>
      <c r="C10" s="69"/>
      <c r="J10" s="68"/>
    </row>
    <row r="11" spans="2:10" ht="13" x14ac:dyDescent="0.3">
      <c r="B11" s="67"/>
      <c r="C11" s="69" t="str">
        <f>+'FOR-CSA-018'!C12</f>
        <v xml:space="preserve">Señores : MEDICINA INTEGRAL EN CASA COLOMBIA SAS </v>
      </c>
      <c r="J11" s="68"/>
    </row>
    <row r="12" spans="2:10" ht="13" x14ac:dyDescent="0.3">
      <c r="B12" s="67"/>
      <c r="C12" s="69" t="str">
        <f>+'FOR-CSA-018'!C13</f>
        <v>NIT: 900169638</v>
      </c>
      <c r="J12" s="68"/>
    </row>
    <row r="13" spans="2:10" x14ac:dyDescent="0.25">
      <c r="B13" s="67"/>
      <c r="J13" s="68"/>
    </row>
    <row r="14" spans="2:10" x14ac:dyDescent="0.25">
      <c r="B14" s="67"/>
      <c r="C14" s="49" t="s">
        <v>464</v>
      </c>
      <c r="J14" s="68"/>
    </row>
    <row r="15" spans="2:10" x14ac:dyDescent="0.25">
      <c r="B15" s="67"/>
      <c r="C15" s="72"/>
      <c r="J15" s="68"/>
    </row>
    <row r="16" spans="2:10" ht="13" x14ac:dyDescent="0.3">
      <c r="B16" s="67"/>
      <c r="C16" s="91"/>
      <c r="D16" s="70"/>
      <c r="H16" s="92" t="s">
        <v>442</v>
      </c>
      <c r="I16" s="92" t="s">
        <v>443</v>
      </c>
      <c r="J16" s="68"/>
    </row>
    <row r="17" spans="2:10" ht="13" x14ac:dyDescent="0.3">
      <c r="B17" s="67"/>
      <c r="C17" s="69" t="s">
        <v>482</v>
      </c>
      <c r="D17" s="69"/>
      <c r="E17" s="69"/>
      <c r="F17" s="69"/>
      <c r="H17" s="93">
        <f>+SUM(H18:H23)</f>
        <v>92</v>
      </c>
      <c r="I17" s="94">
        <f>+SUM(I18:I23)</f>
        <v>106642688</v>
      </c>
      <c r="J17" s="68"/>
    </row>
    <row r="18" spans="2:10" x14ac:dyDescent="0.25">
      <c r="B18" s="67"/>
      <c r="C18" s="49" t="s">
        <v>445</v>
      </c>
      <c r="H18" s="95">
        <f>+'FOR-CSA-018'!H19</f>
        <v>11</v>
      </c>
      <c r="I18" s="96">
        <f>+'FOR-CSA-018'!I19</f>
        <v>22911840</v>
      </c>
      <c r="J18" s="68"/>
    </row>
    <row r="19" spans="2:10" x14ac:dyDescent="0.25">
      <c r="B19" s="67"/>
      <c r="C19" s="49" t="s">
        <v>446</v>
      </c>
      <c r="H19" s="95">
        <f>+'FOR-CSA-018'!H20</f>
        <v>25</v>
      </c>
      <c r="I19" s="96">
        <f>+'FOR-CSA-018'!I20</f>
        <v>48011659</v>
      </c>
      <c r="J19" s="68"/>
    </row>
    <row r="20" spans="2:10" x14ac:dyDescent="0.25">
      <c r="B20" s="67"/>
      <c r="C20" s="49" t="s">
        <v>447</v>
      </c>
      <c r="H20" s="95">
        <f>+'FOR-CSA-018'!H21</f>
        <v>0</v>
      </c>
      <c r="I20" s="96">
        <f>+'FOR-CSA-018'!I21</f>
        <v>0</v>
      </c>
      <c r="J20" s="68"/>
    </row>
    <row r="21" spans="2:10" x14ac:dyDescent="0.25">
      <c r="B21" s="67"/>
      <c r="C21" s="49" t="s">
        <v>448</v>
      </c>
      <c r="H21" s="95">
        <f>+'FOR-CSA-018'!H22</f>
        <v>0</v>
      </c>
      <c r="I21" s="96">
        <f>+'FOR-CSA-018'!I22</f>
        <v>0</v>
      </c>
      <c r="J21" s="68"/>
    </row>
    <row r="22" spans="2:10" x14ac:dyDescent="0.25">
      <c r="B22" s="67"/>
      <c r="C22" s="49" t="s">
        <v>449</v>
      </c>
      <c r="H22" s="95">
        <f>+'FOR-CSA-018'!H23</f>
        <v>0</v>
      </c>
      <c r="I22" s="96">
        <f>+'FOR-CSA-018'!I23</f>
        <v>0</v>
      </c>
      <c r="J22" s="68"/>
    </row>
    <row r="23" spans="2:10" x14ac:dyDescent="0.25">
      <c r="B23" s="67"/>
      <c r="C23" s="49" t="s">
        <v>465</v>
      </c>
      <c r="H23" s="95">
        <f>+'FOR-CSA-018'!H24</f>
        <v>56</v>
      </c>
      <c r="I23" s="96">
        <f>+'FOR-CSA-018'!I24</f>
        <v>35719189</v>
      </c>
      <c r="J23" s="68"/>
    </row>
    <row r="24" spans="2:10" ht="13" x14ac:dyDescent="0.3">
      <c r="B24" s="67"/>
      <c r="C24" s="69" t="s">
        <v>466</v>
      </c>
      <c r="D24" s="69"/>
      <c r="E24" s="69"/>
      <c r="F24" s="69"/>
      <c r="H24" s="93">
        <f>SUM(H18:H23)</f>
        <v>92</v>
      </c>
      <c r="I24" s="94">
        <f>+SUBTOTAL(9,I18:I23)</f>
        <v>106642688</v>
      </c>
      <c r="J24" s="68"/>
    </row>
    <row r="25" spans="2:10" ht="13.5" thickBot="1" x14ac:dyDescent="0.35">
      <c r="B25" s="67"/>
      <c r="C25" s="69"/>
      <c r="D25" s="69"/>
      <c r="H25" s="97"/>
      <c r="I25" s="98"/>
      <c r="J25" s="68"/>
    </row>
    <row r="26" spans="2:10" ht="13.5" thickTop="1" x14ac:dyDescent="0.3">
      <c r="B26" s="67"/>
      <c r="C26" s="69"/>
      <c r="D26" s="69"/>
      <c r="H26" s="84"/>
      <c r="I26" s="78"/>
      <c r="J26" s="68"/>
    </row>
    <row r="27" spans="2:10" ht="13" x14ac:dyDescent="0.3">
      <c r="B27" s="67"/>
      <c r="C27" s="69"/>
      <c r="D27" s="69"/>
      <c r="H27" s="84"/>
      <c r="I27" s="78"/>
      <c r="J27" s="68"/>
    </row>
    <row r="28" spans="2:10" ht="13" x14ac:dyDescent="0.3">
      <c r="B28" s="67"/>
      <c r="C28" s="69"/>
      <c r="D28" s="69"/>
      <c r="H28" s="84"/>
      <c r="I28" s="78"/>
      <c r="J28" s="68"/>
    </row>
    <row r="29" spans="2:10" x14ac:dyDescent="0.25">
      <c r="B29" s="67"/>
      <c r="G29" s="84"/>
      <c r="H29" s="84"/>
      <c r="I29" s="84"/>
      <c r="J29" s="68"/>
    </row>
    <row r="30" spans="2:10" ht="13.5" thickBot="1" x14ac:dyDescent="0.35">
      <c r="B30" s="67"/>
      <c r="C30" s="85" t="str">
        <f>+'FOR-CSA-018'!C37</f>
        <v>Lina Maria Mafla</v>
      </c>
      <c r="D30" s="85"/>
      <c r="G30" s="85" t="str">
        <f>+'FOR-CSA-018'!H37</f>
        <v xml:space="preserve">Lizeth Ome </v>
      </c>
      <c r="H30" s="86"/>
      <c r="I30" s="84"/>
      <c r="J30" s="68"/>
    </row>
    <row r="31" spans="2:10" ht="13" x14ac:dyDescent="0.3">
      <c r="B31" s="67"/>
      <c r="C31" s="87" t="str">
        <f>+'FOR-CSA-018'!C38</f>
        <v>Coordinadora de Cartera</v>
      </c>
      <c r="D31" s="87"/>
      <c r="G31" s="87" t="str">
        <f>+'FOR-CSA-018'!H38</f>
        <v>Cartera - Cuentas Salud</v>
      </c>
      <c r="H31" s="84"/>
      <c r="I31" s="84"/>
      <c r="J31" s="68"/>
    </row>
    <row r="32" spans="2:10" ht="13" x14ac:dyDescent="0.3">
      <c r="B32" s="67"/>
      <c r="C32" s="87" t="str">
        <f>+'FOR-CSA-018'!C39</f>
        <v>Entidad</v>
      </c>
      <c r="D32" s="87"/>
      <c r="G32" s="87" t="str">
        <f>+'FOR-CSA-018'!H39</f>
        <v>EPS Comfenalco Valle.</v>
      </c>
      <c r="H32" s="84"/>
      <c r="I32" s="84"/>
      <c r="J32" s="68"/>
    </row>
    <row r="33" spans="2:10" ht="13" x14ac:dyDescent="0.3">
      <c r="B33" s="67"/>
      <c r="C33" s="87"/>
      <c r="D33" s="87"/>
      <c r="G33" s="87"/>
      <c r="H33" s="84"/>
      <c r="I33" s="84"/>
      <c r="J33" s="68"/>
    </row>
    <row r="34" spans="2:10" ht="13" x14ac:dyDescent="0.3">
      <c r="B34" s="67"/>
      <c r="C34" s="87"/>
      <c r="D34" s="87"/>
      <c r="G34" s="87"/>
      <c r="H34" s="84"/>
      <c r="I34" s="84"/>
      <c r="J34" s="68"/>
    </row>
    <row r="35" spans="2:10" ht="14" x14ac:dyDescent="0.25">
      <c r="B35" s="67"/>
      <c r="C35" s="126" t="s">
        <v>467</v>
      </c>
      <c r="D35" s="126"/>
      <c r="E35" s="126"/>
      <c r="F35" s="126"/>
      <c r="G35" s="126"/>
      <c r="H35" s="126"/>
      <c r="I35" s="126"/>
      <c r="J35" s="68"/>
    </row>
    <row r="36" spans="2:10" ht="13" x14ac:dyDescent="0.3">
      <c r="B36" s="67"/>
      <c r="C36" s="87"/>
      <c r="D36" s="87"/>
      <c r="G36" s="87"/>
      <c r="H36" s="84"/>
      <c r="I36" s="84"/>
      <c r="J36" s="68"/>
    </row>
    <row r="37" spans="2:10" ht="18.75" customHeight="1" thickBot="1" x14ac:dyDescent="0.3">
      <c r="B37" s="88"/>
      <c r="C37" s="89"/>
      <c r="D37" s="89"/>
      <c r="E37" s="89"/>
      <c r="F37" s="89"/>
      <c r="G37" s="86"/>
      <c r="H37" s="86"/>
      <c r="I37" s="86"/>
      <c r="J37" s="90"/>
    </row>
    <row r="43" spans="2:10" ht="14.5" x14ac:dyDescent="0.35">
      <c r="D43"/>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 EDADES</vt:lpstr>
      <vt:lpstr>ESTADO DE CADA FACTURA</vt:lpstr>
      <vt:lpstr>FOR-CSA-018</vt:lpstr>
      <vt:lpstr>CIRCULAR 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Nury Alexandra Balcazar</dc:creator>
  <cp:lastModifiedBy>Neyla Lizeth Ome Guamanga</cp:lastModifiedBy>
  <cp:lastPrinted>2025-04-11T21:22:01Z</cp:lastPrinted>
  <dcterms:created xsi:type="dcterms:W3CDTF">2025-04-09T21:40:40Z</dcterms:created>
  <dcterms:modified xsi:type="dcterms:W3CDTF">2025-04-11T21:26:16Z</dcterms:modified>
</cp:coreProperties>
</file>