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891901101_HOSP PIO XII E.S.E (ARGELIA)\"/>
    </mc:Choice>
  </mc:AlternateContent>
  <xr:revisionPtr revIDLastSave="0" documentId="13_ncr:1_{98E0BD62-F834-4B4F-8710-77FAF3FAA371}" xr6:coauthVersionLast="47" xr6:coauthVersionMax="47" xr10:uidLastSave="{00000000-0000-0000-0000-000000000000}"/>
  <bookViews>
    <workbookView xWindow="-110" yWindow="-110" windowWidth="19420" windowHeight="11500" activeTab="3" xr2:uid="{00000000-000D-0000-FFFF-FFFF00000000}"/>
  </bookViews>
  <sheets>
    <sheet name="INFO IPS" sheetId="1" r:id="rId1"/>
    <sheet name="ESTADO DE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0" hidden="1">'INFO IPS'!$A$1:$H$2</definedName>
    <definedName name="DEPTO">[2]Hoja1!$B$2:$B$37</definedName>
    <definedName name="listaEBP">[3]IPS!$A$2:$B$157</definedName>
    <definedName name="listaeps">[3]EPS!$A$2:$A$25</definedName>
    <definedName name="listaERP">[3]EPS!$A$2:$B$25</definedName>
    <definedName name="listaips">[3]IPS!$A$2:$A$157</definedName>
    <definedName name="MedioP">'[3]MESA 1-2020'!$AV$6569:$AV$6572</definedName>
    <definedName name="Mes">#REF!</definedName>
    <definedName name="pago">[1]pagadas!$A$1:$A$109</definedName>
    <definedName name="TBL_NUMESA">[3]EPS!$J$1:$J$4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4" l="1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H17" i="4" s="1"/>
  <c r="I19" i="4"/>
  <c r="I17" i="4" s="1"/>
  <c r="H19" i="4"/>
  <c r="I18" i="4"/>
  <c r="H18" i="4"/>
  <c r="C12" i="4"/>
  <c r="C11" i="4"/>
  <c r="C9" i="4"/>
  <c r="I30" i="3"/>
  <c r="H30" i="3"/>
  <c r="I28" i="3"/>
  <c r="H28" i="3"/>
  <c r="I25" i="3"/>
  <c r="I32" i="3" s="1"/>
  <c r="I33" i="3" s="1"/>
  <c r="H25" i="3"/>
  <c r="H32" i="3" s="1"/>
  <c r="H33" i="3" s="1"/>
  <c r="C9" i="3"/>
  <c r="H24" i="4" l="1"/>
  <c r="I24" i="4"/>
  <c r="AC4" i="2" l="1"/>
  <c r="AL4" i="2"/>
  <c r="AL1" i="2" s="1"/>
  <c r="AK1" i="2"/>
  <c r="AJ1" i="2"/>
  <c r="AI1" i="2"/>
  <c r="AH1" i="2"/>
  <c r="AG1" i="2"/>
  <c r="AF1" i="2"/>
  <c r="AE1" i="2"/>
  <c r="AD1" i="2"/>
  <c r="AC1" i="2"/>
  <c r="V1" i="2"/>
  <c r="P1" i="2"/>
  <c r="J1" i="2"/>
  <c r="N1" i="2" s="1"/>
  <c r="I1" i="2"/>
  <c r="H6" i="1"/>
  <c r="G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C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sharedStrings.xml><?xml version="1.0" encoding="utf-8"?>
<sst xmlns="http://schemas.openxmlformats.org/spreadsheetml/2006/main" count="169" uniqueCount="118">
  <si>
    <t>NIT IPS</t>
  </si>
  <si>
    <t>NOMBRE IPS</t>
  </si>
  <si>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</si>
  <si>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</si>
  <si>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</si>
  <si>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</si>
  <si>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</si>
  <si>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</si>
  <si>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TIPO DE CONTRATO</t>
  </si>
  <si>
    <t>HOSPITAL PIO XII</t>
  </si>
  <si>
    <t>FVPD</t>
  </si>
  <si>
    <t>EVENTO</t>
  </si>
  <si>
    <t>SEDE / CIUDAD</t>
  </si>
  <si>
    <t>ARGELIA</t>
  </si>
  <si>
    <t>TIPO DE PRESTACION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</si>
  <si>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</si>
  <si>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</si>
  <si>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</si>
  <si>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</si>
  <si>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</si>
  <si>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</si>
  <si>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</si>
  <si>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</si>
  <si>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</si>
  <si>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</si>
  <si>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</si>
  <si>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</si>
  <si>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ESTADO CARTERA ANTERIOR</t>
  </si>
  <si>
    <t>ESTADO EPS 08-04-2025</t>
  </si>
  <si>
    <t>POR PAGAR SAP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</si>
  <si>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</si>
  <si>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</si>
  <si>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</si>
  <si>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</si>
  <si>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</si>
  <si>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</si>
  <si>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</si>
  <si>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</si>
  <si>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</si>
  <si>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</si>
  <si>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</si>
  <si>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</si>
  <si>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</si>
  <si>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</si>
  <si>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</si>
  <si>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</si>
  <si>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</si>
  <si>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</si>
  <si>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</si>
  <si>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</si>
  <si>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</si>
  <si>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</si>
  <si>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</si>
  <si>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</si>
  <si>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</si>
  <si>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</si>
  <si>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</si>
  <si>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</si>
  <si>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FVPD14156</t>
  </si>
  <si>
    <t>891901101_FVPD14156</t>
  </si>
  <si>
    <t>Factura Devuelta</t>
  </si>
  <si>
    <t>Devuelta</t>
  </si>
  <si>
    <t>AUT: SE REALIZA DEVOLUCIÓN DE FACTURA CON SOPORTES COMPLETOS, FACTURA NO CUENTA CON AUTORIZACIÓN PARA LOS SERVICIOS FACTURADOS, FAVOR COMUNICARSE CON EL ÁREA ENCARGADA, SOLICITARLA A LA CAP, CORREO ELECTRÓNICO: autorizacionescap@epsdelagente.com.co. UNA VEZ SUBSANADA LA DEVOLUCIÓN , LA FACTURA QUEDA SUJETA A AUDITORÍA INTEGRAL</t>
  </si>
  <si>
    <t>AUTORIZACION</t>
  </si>
  <si>
    <t>Atención de urgencias</t>
  </si>
  <si>
    <t>Urgencias</t>
  </si>
  <si>
    <t>FVPD14255</t>
  </si>
  <si>
    <t>891901101_FVPD14255</t>
  </si>
  <si>
    <t>Finalizada</t>
  </si>
  <si>
    <t>URG-2023-308</t>
  </si>
  <si>
    <t>FVPD14852</t>
  </si>
  <si>
    <t>891901101_FVPD14852</t>
  </si>
  <si>
    <t>Factura no Radicada</t>
  </si>
  <si>
    <t>Para cargar RIPS o soportes</t>
  </si>
  <si>
    <t>FVPD15490</t>
  </si>
  <si>
    <t>891901101_FVPD15490</t>
  </si>
  <si>
    <t>Factura Cancelada</t>
  </si>
  <si>
    <t>(en blanco)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</si>
  <si>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</si>
  <si>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</si>
  <si>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</si>
  <si>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</si>
  <si>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</si>
  <si>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</si>
  <si>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</si>
  <si>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</si>
  <si>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</si>
  <si>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</si>
  <si>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</si>
  <si>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</si>
  <si>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</si>
  <si>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</si>
  <si>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</si>
  <si>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</si>
  <si>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</si>
  <si>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</si>
  <si>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</si>
  <si>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</si>
  <si>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 xml:space="preserve">Lizeth Ome 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</si>
  <si>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</si>
  <si>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</si>
  <si>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</si>
  <si>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</si>
  <si>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</si>
  <si>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</si>
  <si>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</si>
  <si>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</si>
  <si>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</si>
  <si>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</si>
  <si>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</si>
  <si>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</si>
  <si>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Factura devuelta</t>
  </si>
  <si>
    <t>Factura pendiente en programacion de pago</t>
  </si>
  <si>
    <t>Factura no radicada</t>
  </si>
  <si>
    <t>Con Corte al dia: 31/03/2025</t>
  </si>
  <si>
    <t>A continuacion me permito remitir nuestra respuesta al estado de cartera presentado en la fecha: 01/04/2025</t>
  </si>
  <si>
    <t>Señores : HOSPITAL PIO XII</t>
  </si>
  <si>
    <t>NIT: 891901101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</si>
</sst>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[$$-240A]\ * #,##0_-;\-[$$-240A]\ * #,##0_-;_-[$$-240A]\ * &quot;-&quot;??_-;_-@_-"/>
    <numFmt numFmtId="166" formatCode="_-&quot;$&quot;\ * #,##0_-;\-&quot;$&quot;\ * #,##0_-;_-&quot;$&quot;\ * &quot;-&quot;??_-;_-@_-"/>
    <numFmt numFmtId="167" formatCode="&quot;$&quot;\ #,##0"/>
    <numFmt numFmtId="168" formatCode="_-&quot;€&quot;\ * #,##0_-;\-&quot;€&quot;\ * #,##0_-;_-&quot;€&quot;\ * &quot;-&quot;??_-;_-@_-"/>
    <numFmt numFmtId="173" formatCode="_-[$$-240A]\ * #,##0.00_-;\-[$$-240A]\ * #,##0.00_-;_-[$$-240A]\ * &quot;-&quot;??_-;_-@_-"/>
    <numFmt numFmtId="174" formatCode="[$-240A]d&quot; de &quot;mmmm&quot; de &quot;yyyy;@"/>
    <numFmt numFmtId="175" formatCode="&quot;$&quot;\ #,##0;[Red]&quot;$&quot;\ #,##0"/>
    <numFmt numFmtId="176" formatCode="[$$-240A]\ #,##0;\-[$$-240A]\ #,##0"/>
    <numFmt numFmtId="177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color theme="1"/>
      <name val="Tahoma"/>
      <family val="2"/>
    </font>
    <font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7" fontId="5" fillId="3" borderId="1" xfId="1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4" fontId="5" fillId="4" borderId="1" xfId="0" applyNumberFormat="1" applyFont="1" applyFill="1" applyBorder="1" applyAlignment="1">
      <alignment horizontal="center" vertical="center" wrapText="1"/>
    </xf>
    <xf numFmtId="166" fontId="5" fillId="5" borderId="1" xfId="1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8" fontId="5" fillId="2" borderId="1" xfId="1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16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167" fontId="7" fillId="0" borderId="0" xfId="1" applyNumberFormat="1" applyFont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  <xf numFmtId="166" fontId="7" fillId="0" borderId="0" xfId="1" applyNumberFormat="1" applyFont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73" fontId="7" fillId="0" borderId="0" xfId="1" applyNumberFormat="1" applyFont="1" applyAlignment="1">
      <alignment horizontal="center" vertical="center"/>
    </xf>
    <xf numFmtId="173" fontId="5" fillId="6" borderId="1" xfId="1" applyNumberFormat="1" applyFont="1" applyFill="1" applyBorder="1" applyAlignment="1">
      <alignment horizontal="center" vertical="center" wrapText="1"/>
    </xf>
    <xf numFmtId="173" fontId="7" fillId="0" borderId="1" xfId="1" applyNumberFormat="1" applyFont="1" applyBorder="1" applyAlignment="1">
      <alignment horizontal="center" vertical="center"/>
    </xf>
    <xf numFmtId="173" fontId="7" fillId="0" borderId="0" xfId="1" applyNumberFormat="1" applyFont="1"/>
    <xf numFmtId="173" fontId="0" fillId="0" borderId="0" xfId="1" applyNumberFormat="1" applyFont="1"/>
    <xf numFmtId="0" fontId="10" fillId="0" borderId="0" xfId="2" applyFont="1"/>
    <xf numFmtId="0" fontId="10" fillId="0" borderId="3" xfId="2" applyFont="1" applyBorder="1" applyAlignment="1">
      <alignment horizontal="centerContinuous"/>
    </xf>
    <xf numFmtId="0" fontId="10" fillId="0" borderId="4" xfId="2" applyFont="1" applyBorder="1" applyAlignment="1">
      <alignment horizontal="centerContinuous"/>
    </xf>
    <xf numFmtId="0" fontId="11" fillId="0" borderId="3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horizontal="centerContinuous"/>
    </xf>
    <xf numFmtId="0" fontId="10" fillId="0" borderId="8" xfId="2" applyFont="1" applyBorder="1" applyAlignment="1">
      <alignment horizontal="centerContinuous"/>
    </xf>
    <xf numFmtId="0" fontId="11" fillId="0" borderId="9" xfId="2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0" borderId="12" xfId="2" applyFont="1" applyBorder="1" applyAlignment="1">
      <alignment horizontal="center" vertical="center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7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3" xfId="2" applyFont="1" applyBorder="1" applyAlignment="1">
      <alignment horizontal="centerContinuous" vertical="center"/>
    </xf>
    <xf numFmtId="0" fontId="10" fillId="0" borderId="9" xfId="2" applyFont="1" applyBorder="1" applyAlignment="1">
      <alignment horizontal="centerContinuous"/>
    </xf>
    <xf numFmtId="0" fontId="10" fillId="0" borderId="11" xfId="2" applyFont="1" applyBorder="1" applyAlignment="1">
      <alignment horizontal="centerContinuous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0" fillId="0" borderId="7" xfId="2" applyFont="1" applyBorder="1"/>
    <xf numFmtId="0" fontId="10" fillId="0" borderId="8" xfId="2" applyFont="1" applyBorder="1"/>
    <xf numFmtId="0" fontId="11" fillId="0" borderId="0" xfId="2" applyFont="1"/>
    <xf numFmtId="14" fontId="10" fillId="0" borderId="0" xfId="2" applyNumberFormat="1" applyFont="1"/>
    <xf numFmtId="174" fontId="10" fillId="0" borderId="0" xfId="2" applyNumberFormat="1" applyFont="1"/>
    <xf numFmtId="14" fontId="10" fillId="0" borderId="0" xfId="2" applyNumberFormat="1" applyFont="1" applyAlignment="1">
      <alignment horizontal="left"/>
    </xf>
    <xf numFmtId="1" fontId="11" fillId="0" borderId="0" xfId="3" applyNumberFormat="1" applyFont="1" applyAlignment="1">
      <alignment horizontal="center" vertical="center"/>
    </xf>
    <xf numFmtId="167" fontId="11" fillId="0" borderId="0" xfId="2" applyNumberFormat="1" applyFont="1" applyAlignment="1">
      <alignment horizontal="center" vertical="center"/>
    </xf>
    <xf numFmtId="1" fontId="11" fillId="0" borderId="0" xfId="2" applyNumberFormat="1" applyFont="1" applyAlignment="1">
      <alignment horizontal="center"/>
    </xf>
    <xf numFmtId="175" fontId="11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75" fontId="10" fillId="0" borderId="0" xfId="2" applyNumberFormat="1" applyFont="1" applyAlignment="1">
      <alignment horizontal="right"/>
    </xf>
    <xf numFmtId="1" fontId="10" fillId="0" borderId="10" xfId="2" applyNumberFormat="1" applyFont="1" applyBorder="1" applyAlignment="1">
      <alignment horizontal="center"/>
    </xf>
    <xf numFmtId="175" fontId="10" fillId="0" borderId="10" xfId="2" applyNumberFormat="1" applyFont="1" applyBorder="1" applyAlignment="1">
      <alignment horizontal="right"/>
    </xf>
    <xf numFmtId="0" fontId="10" fillId="0" borderId="0" xfId="2" applyFont="1" applyAlignment="1">
      <alignment horizontal="center"/>
    </xf>
    <xf numFmtId="1" fontId="11" fillId="0" borderId="14" xfId="2" applyNumberFormat="1" applyFont="1" applyBorder="1" applyAlignment="1">
      <alignment horizontal="center"/>
    </xf>
    <xf numFmtId="175" fontId="11" fillId="0" borderId="14" xfId="2" applyNumberFormat="1" applyFont="1" applyBorder="1" applyAlignment="1">
      <alignment horizontal="right"/>
    </xf>
    <xf numFmtId="175" fontId="10" fillId="0" borderId="0" xfId="2" applyNumberFormat="1" applyFont="1"/>
    <xf numFmtId="175" fontId="11" fillId="0" borderId="10" xfId="2" applyNumberFormat="1" applyFont="1" applyBorder="1"/>
    <xf numFmtId="175" fontId="10" fillId="0" borderId="10" xfId="2" applyNumberFormat="1" applyFont="1" applyBorder="1"/>
    <xf numFmtId="175" fontId="11" fillId="0" borderId="0" xfId="2" applyNumberFormat="1" applyFont="1"/>
    <xf numFmtId="0" fontId="12" fillId="0" borderId="0" xfId="2" applyFont="1" applyAlignment="1">
      <alignment horizontal="center" vertical="center" wrapText="1"/>
    </xf>
    <xf numFmtId="0" fontId="10" fillId="0" borderId="9" xfId="2" applyFont="1" applyBorder="1"/>
    <xf numFmtId="0" fontId="10" fillId="0" borderId="10" xfId="2" applyFont="1" applyBorder="1"/>
    <xf numFmtId="0" fontId="10" fillId="0" borderId="11" xfId="2" applyFont="1" applyBorder="1"/>
    <xf numFmtId="0" fontId="11" fillId="0" borderId="7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0" fillId="7" borderId="0" xfId="2" applyFont="1" applyFill="1"/>
    <xf numFmtId="0" fontId="11" fillId="0" borderId="0" xfId="2" applyFont="1" applyAlignment="1">
      <alignment horizontal="center"/>
    </xf>
    <xf numFmtId="1" fontId="11" fillId="0" borderId="0" xfId="3" applyNumberFormat="1" applyFont="1" applyAlignment="1">
      <alignment horizontal="right"/>
    </xf>
    <xf numFmtId="176" fontId="11" fillId="0" borderId="0" xfId="4" applyNumberFormat="1" applyFont="1" applyAlignment="1">
      <alignment horizontal="right"/>
    </xf>
    <xf numFmtId="1" fontId="10" fillId="0" borderId="0" xfId="3" applyNumberFormat="1" applyFont="1" applyAlignment="1">
      <alignment horizontal="right"/>
    </xf>
    <xf numFmtId="176" fontId="10" fillId="0" borderId="0" xfId="4" applyNumberFormat="1" applyFont="1" applyAlignment="1">
      <alignment horizontal="right"/>
    </xf>
    <xf numFmtId="177" fontId="10" fillId="0" borderId="14" xfId="4" applyNumberFormat="1" applyFont="1" applyBorder="1" applyAlignment="1">
      <alignment horizontal="center"/>
    </xf>
    <xf numFmtId="176" fontId="10" fillId="0" borderId="14" xfId="4" applyNumberFormat="1" applyFont="1" applyBorder="1" applyAlignment="1">
      <alignment horizontal="right"/>
    </xf>
    <xf numFmtId="0" fontId="13" fillId="0" borderId="0" xfId="0" applyFont="1" applyAlignment="1">
      <alignment horizontal="center" vertical="center" wrapText="1"/>
    </xf>
  </cellXfs>
  <cellStyles count="5">
    <cellStyle name="Millares 2 2" xfId="4" xr:uid="{4C0956C8-BFE0-4D9A-B392-A2095C0DFCDE}"/>
    <cellStyle name="Millares 3" xfId="3" xr:uid="{416849D9-7B55-412B-83CC-E748B2A39C86}"/>
    <cellStyle name="Moneda" xfId="1" builtinId="4"/>
    <cellStyle name="Normal" xfId="0" builtinId="0"/>
    <cellStyle name="Normal 2 2" xfId="2" xr:uid="{08829312-2C9B-4BD8-BC26-4F1EE530EF36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B94573C-EFB2-47E9-A703-6EDCD0A88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20B53E4-BBE1-4FA2-925E-CE86C85612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F68DA4B-FCA6-4672-BFCB-5B5D03010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D66EBB4-E95E-4C01-B8FA-57193CF33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SPITAL%20PIO%20XII/CARTERA/Corte%201%20de%20Enero-30%20de%20junio%202021/COMFENALCO%20VALLE/ANALISIS%20DE%20CARTERA%20CORTE%2031-12-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3.%20MACRO%20ABRIL%202025.xlsx" TargetMode="External"/><Relationship Id="rId1" Type="http://schemas.openxmlformats.org/officeDocument/2006/relationships/externalLinkPath" Target="/CxPSalud/CARTERA/GESTORES%20DE%20CARTERA/NEYLA%20LIZETH%20OME/GESTION%20DE%20CARTERAS%202025/3.%20MACRO%20ABRIL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pagadas"/>
      <sheetName val="CARTERA COMFENALCO 30-04-2022"/>
    </sheetNames>
    <sheetDataSet>
      <sheetData sheetId="0"/>
      <sheetData sheetId="1"/>
      <sheetData sheetId="2"/>
      <sheetData sheetId="3"/>
      <sheetData sheetId="4">
        <row r="1">
          <cell r="A1" t="str">
            <v>FV385176</v>
          </cell>
        </row>
        <row r="2">
          <cell r="A2" t="str">
            <v>FV623862</v>
          </cell>
        </row>
        <row r="3">
          <cell r="A3" t="str">
            <v>FV362918</v>
          </cell>
        </row>
        <row r="4">
          <cell r="A4" t="str">
            <v>FV392704</v>
          </cell>
        </row>
        <row r="5">
          <cell r="A5" t="str">
            <v>FV384406</v>
          </cell>
        </row>
        <row r="6">
          <cell r="A6" t="str">
            <v>FV362280</v>
          </cell>
        </row>
        <row r="7">
          <cell r="A7" t="str">
            <v>FV386061</v>
          </cell>
        </row>
        <row r="8">
          <cell r="A8" t="str">
            <v>FV391828</v>
          </cell>
        </row>
        <row r="9">
          <cell r="A9" t="str">
            <v>FV391252</v>
          </cell>
        </row>
        <row r="10">
          <cell r="A10" t="str">
            <v>FV385386</v>
          </cell>
        </row>
        <row r="11">
          <cell r="A11" t="str">
            <v>FV392358</v>
          </cell>
        </row>
        <row r="12">
          <cell r="A12" t="str">
            <v>FV692617</v>
          </cell>
        </row>
        <row r="13">
          <cell r="A13" t="str">
            <v>FV393731</v>
          </cell>
        </row>
        <row r="14">
          <cell r="A14" t="str">
            <v>FV393412</v>
          </cell>
        </row>
        <row r="15">
          <cell r="A15" t="str">
            <v>FV385398</v>
          </cell>
        </row>
        <row r="16">
          <cell r="A16" t="str">
            <v>FV392370</v>
          </cell>
        </row>
        <row r="17">
          <cell r="A17" t="str">
            <v>FV391827</v>
          </cell>
        </row>
        <row r="18">
          <cell r="A18" t="str">
            <v>FV392717</v>
          </cell>
        </row>
        <row r="19">
          <cell r="A19" t="str">
            <v>FV385138</v>
          </cell>
        </row>
        <row r="20">
          <cell r="A20" t="str">
            <v>FV391826</v>
          </cell>
        </row>
        <row r="21">
          <cell r="A21" t="str">
            <v>FV392151</v>
          </cell>
        </row>
        <row r="22">
          <cell r="A22" t="str">
            <v>FV392359</v>
          </cell>
        </row>
        <row r="23">
          <cell r="A23" t="str">
            <v>FV392550</v>
          </cell>
        </row>
        <row r="24">
          <cell r="A24" t="str">
            <v>FV392671</v>
          </cell>
        </row>
        <row r="25">
          <cell r="A25" t="str">
            <v>FV392707</v>
          </cell>
        </row>
        <row r="26">
          <cell r="A26" t="str">
            <v>FV392957</v>
          </cell>
        </row>
        <row r="27">
          <cell r="A27" t="str">
            <v>FV393168</v>
          </cell>
        </row>
        <row r="28">
          <cell r="A28" t="str">
            <v>FV393360</v>
          </cell>
        </row>
        <row r="29">
          <cell r="A29" t="str">
            <v>FV393704</v>
          </cell>
        </row>
        <row r="30">
          <cell r="A30" t="str">
            <v>FV383318</v>
          </cell>
        </row>
        <row r="31">
          <cell r="A31" t="str">
            <v>FV362864</v>
          </cell>
        </row>
        <row r="32">
          <cell r="A32" t="str">
            <v>FV364656</v>
          </cell>
        </row>
        <row r="33">
          <cell r="A33" t="str">
            <v>FV393669</v>
          </cell>
        </row>
        <row r="34">
          <cell r="A34" t="str">
            <v>FV385357</v>
          </cell>
        </row>
        <row r="35">
          <cell r="A35" t="str">
            <v>FV382767</v>
          </cell>
        </row>
        <row r="36">
          <cell r="A36" t="str">
            <v>FV386547</v>
          </cell>
        </row>
        <row r="37">
          <cell r="A37" t="str">
            <v>FV393081</v>
          </cell>
        </row>
        <row r="38">
          <cell r="A38" t="str">
            <v>FV393671</v>
          </cell>
        </row>
        <row r="39">
          <cell r="A39" t="str">
            <v>FV385385</v>
          </cell>
        </row>
        <row r="40">
          <cell r="A40" t="str">
            <v>FV386445</v>
          </cell>
        </row>
        <row r="41">
          <cell r="A41" t="str">
            <v>FV363988</v>
          </cell>
        </row>
        <row r="42">
          <cell r="A42" t="str">
            <v>FV383667</v>
          </cell>
        </row>
        <row r="43">
          <cell r="A43" t="str">
            <v>FV384416</v>
          </cell>
        </row>
        <row r="44">
          <cell r="A44" t="str">
            <v>FV385387</v>
          </cell>
        </row>
        <row r="45">
          <cell r="A45" t="str">
            <v>FV391124</v>
          </cell>
        </row>
        <row r="46">
          <cell r="A46" t="str">
            <v>FV384139</v>
          </cell>
        </row>
        <row r="47">
          <cell r="A47" t="str">
            <v>FV390865</v>
          </cell>
        </row>
        <row r="48">
          <cell r="A48" t="str">
            <v>FV364683</v>
          </cell>
        </row>
        <row r="49">
          <cell r="A49" t="str">
            <v>FV393822</v>
          </cell>
        </row>
        <row r="50">
          <cell r="A50" t="str">
            <v>FV385198</v>
          </cell>
        </row>
        <row r="51">
          <cell r="A51" t="str">
            <v>FV392214</v>
          </cell>
        </row>
        <row r="52">
          <cell r="A52" t="str">
            <v>FV392585</v>
          </cell>
        </row>
        <row r="53">
          <cell r="A53" t="str">
            <v>FV392952</v>
          </cell>
        </row>
        <row r="54">
          <cell r="A54" t="str">
            <v>FV383666</v>
          </cell>
        </row>
        <row r="55">
          <cell r="A55" t="str">
            <v>FV386546</v>
          </cell>
        </row>
        <row r="56">
          <cell r="A56" t="str">
            <v>FV391125</v>
          </cell>
        </row>
        <row r="57">
          <cell r="A57" t="str">
            <v>FV393082</v>
          </cell>
        </row>
        <row r="58">
          <cell r="A58" t="str">
            <v>FV393557</v>
          </cell>
        </row>
        <row r="59">
          <cell r="A59" t="str">
            <v>FV393668</v>
          </cell>
        </row>
        <row r="60">
          <cell r="A60" t="str">
            <v>FV362281</v>
          </cell>
        </row>
        <row r="61">
          <cell r="A61" t="str">
            <v>FV362578</v>
          </cell>
        </row>
        <row r="62">
          <cell r="A62" t="str">
            <v>FV363989</v>
          </cell>
        </row>
        <row r="63">
          <cell r="A63" t="str">
            <v>FV363318</v>
          </cell>
        </row>
        <row r="64">
          <cell r="A64" t="str">
            <v>FV383132</v>
          </cell>
        </row>
        <row r="65">
          <cell r="A65" t="str">
            <v>FV391689</v>
          </cell>
        </row>
        <row r="66">
          <cell r="A66" t="str">
            <v>FV364540</v>
          </cell>
        </row>
        <row r="67">
          <cell r="A67" t="str">
            <v>FV393000</v>
          </cell>
        </row>
        <row r="68">
          <cell r="A68" t="str">
            <v>FV393213</v>
          </cell>
        </row>
        <row r="69">
          <cell r="A69" t="str">
            <v>FV392414</v>
          </cell>
        </row>
        <row r="70">
          <cell r="A70" t="str">
            <v>FV271540</v>
          </cell>
        </row>
        <row r="71">
          <cell r="A71" t="str">
            <v>FV278213</v>
          </cell>
        </row>
        <row r="72">
          <cell r="A72" t="str">
            <v>FV278235</v>
          </cell>
        </row>
        <row r="73">
          <cell r="A73" t="str">
            <v>FV278383</v>
          </cell>
        </row>
        <row r="74">
          <cell r="A74" t="str">
            <v>FV278386</v>
          </cell>
        </row>
        <row r="75">
          <cell r="A75" t="str">
            <v>FV278476</v>
          </cell>
        </row>
        <row r="76">
          <cell r="A76" t="str">
            <v>FV278758</v>
          </cell>
        </row>
        <row r="77">
          <cell r="A77" t="str">
            <v>FV278770</v>
          </cell>
        </row>
        <row r="78">
          <cell r="A78" t="str">
            <v>FV279043</v>
          </cell>
        </row>
        <row r="79">
          <cell r="A79" t="str">
            <v>FV279832</v>
          </cell>
        </row>
        <row r="80">
          <cell r="A80" t="str">
            <v>FV280237</v>
          </cell>
        </row>
        <row r="81">
          <cell r="A81" t="str">
            <v>FV280554</v>
          </cell>
        </row>
        <row r="82">
          <cell r="A82" t="str">
            <v>FV281366</v>
          </cell>
        </row>
        <row r="83">
          <cell r="A83" t="str">
            <v>FV281367</v>
          </cell>
        </row>
        <row r="84">
          <cell r="A84" t="str">
            <v>FV281796</v>
          </cell>
        </row>
        <row r="85">
          <cell r="A85" t="str">
            <v>FV283601</v>
          </cell>
        </row>
        <row r="86">
          <cell r="A86" t="str">
            <v>FV284202</v>
          </cell>
        </row>
        <row r="87">
          <cell r="A87" t="str">
            <v>FV330699</v>
          </cell>
        </row>
        <row r="88">
          <cell r="A88" t="str">
            <v>FV399621</v>
          </cell>
        </row>
        <row r="89">
          <cell r="A89" t="str">
            <v>FV411251</v>
          </cell>
        </row>
        <row r="90">
          <cell r="A90" t="str">
            <v>FV422938</v>
          </cell>
        </row>
        <row r="91">
          <cell r="A91" t="str">
            <v>FV428711</v>
          </cell>
        </row>
        <row r="92">
          <cell r="A92" t="str">
            <v>FV457950</v>
          </cell>
        </row>
        <row r="93">
          <cell r="A93" t="str">
            <v>FV464842</v>
          </cell>
        </row>
        <row r="94">
          <cell r="A94" t="str">
            <v>FV465836</v>
          </cell>
        </row>
        <row r="95">
          <cell r="A95" t="str">
            <v>FV466857</v>
          </cell>
        </row>
        <row r="96">
          <cell r="A96" t="str">
            <v>FV468408</v>
          </cell>
        </row>
        <row r="97">
          <cell r="A97" t="str">
            <v>FV481334</v>
          </cell>
        </row>
        <row r="98">
          <cell r="A98" t="str">
            <v>FV491723</v>
          </cell>
        </row>
        <row r="99">
          <cell r="A99" t="str">
            <v>FV493670</v>
          </cell>
        </row>
        <row r="100">
          <cell r="A100" t="str">
            <v>FV497458</v>
          </cell>
        </row>
        <row r="101">
          <cell r="A101" t="str">
            <v>FV503653</v>
          </cell>
        </row>
        <row r="102">
          <cell r="A102" t="str">
            <v>FV513524</v>
          </cell>
        </row>
        <row r="103">
          <cell r="A103" t="str">
            <v>FV513528</v>
          </cell>
        </row>
        <row r="104">
          <cell r="A104" t="str">
            <v>FV514182</v>
          </cell>
        </row>
        <row r="105">
          <cell r="A105" t="str">
            <v>FV549135</v>
          </cell>
        </row>
        <row r="106">
          <cell r="A106" t="str">
            <v>FV559419</v>
          </cell>
        </row>
        <row r="107">
          <cell r="A107" t="str">
            <v>FV565469</v>
          </cell>
        </row>
        <row r="108">
          <cell r="A108" t="str">
            <v>FV574757</v>
          </cell>
        </row>
        <row r="109">
          <cell r="A109" t="str">
            <v>FV632151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ABRIL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"/>
  <sheetViews>
    <sheetView workbookViewId="0">
      <selection activeCell="B2" sqref="B2"/>
    </sheetView>
  </sheetViews>
  <sheetFormatPr baseColWidth="10" defaultColWidth="11.453125" defaultRowHeight="14.5" x14ac:dyDescent="0.35"/>
  <cols>
    <col min="1" max="1" width="10" style="1" bestFit="1" customWidth="1"/>
    <col min="2" max="2" width="15.81640625" style="1" bestFit="1" customWidth="1"/>
    <col min="3" max="3" width="13.26953125" style="1" bestFit="1" customWidth="1"/>
    <col min="4" max="4" width="12" style="1" bestFit="1" customWidth="1"/>
    <col min="5" max="6" width="12.54296875" style="1" bestFit="1" customWidth="1"/>
    <col min="7" max="8" width="13.26953125" style="1" bestFit="1" customWidth="1"/>
    <col min="9" max="9" width="10.81640625" style="1" bestFit="1" customWidth="1"/>
    <col min="10" max="10" width="14" style="5" bestFit="1" customWidth="1"/>
    <col min="11" max="11" width="12.1796875" style="1" bestFit="1" customWidth="1"/>
    <col min="12" max="16384" width="11.453125" style="1"/>
  </cols>
  <sheetData>
    <row r="1" spans="1:11" s="5" customFormat="1" ht="29" x14ac:dyDescent="0.3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  <c r="H1" s="8" t="s">
        <v>7</v>
      </c>
      <c r="I1" s="7" t="s">
        <v>8</v>
      </c>
      <c r="J1" s="7" t="s">
        <v>12</v>
      </c>
      <c r="K1" s="7" t="s">
        <v>14</v>
      </c>
    </row>
    <row r="2" spans="1:11" x14ac:dyDescent="0.35">
      <c r="A2" s="2">
        <v>891901101</v>
      </c>
      <c r="B2" s="2" t="s">
        <v>9</v>
      </c>
      <c r="C2" s="2" t="s">
        <v>10</v>
      </c>
      <c r="D2" s="2">
        <v>14852</v>
      </c>
      <c r="E2" s="10">
        <v>45467</v>
      </c>
      <c r="F2" s="10">
        <v>45467</v>
      </c>
      <c r="G2" s="6">
        <v>24207</v>
      </c>
      <c r="H2" s="3">
        <v>24207</v>
      </c>
      <c r="I2" s="2" t="s">
        <v>11</v>
      </c>
      <c r="J2" s="4" t="s">
        <v>13</v>
      </c>
      <c r="K2" s="2" t="s">
        <v>11</v>
      </c>
    </row>
    <row r="3" spans="1:11" x14ac:dyDescent="0.35">
      <c r="A3" s="2">
        <v>891901101</v>
      </c>
      <c r="B3" s="2" t="s">
        <v>9</v>
      </c>
      <c r="C3" s="2" t="s">
        <v>10</v>
      </c>
      <c r="D3" s="2">
        <v>14156</v>
      </c>
      <c r="E3" s="10">
        <v>45310</v>
      </c>
      <c r="F3" s="10">
        <v>45455</v>
      </c>
      <c r="G3" s="6">
        <v>77450</v>
      </c>
      <c r="H3" s="3">
        <v>77450</v>
      </c>
      <c r="I3" s="2" t="s">
        <v>11</v>
      </c>
      <c r="J3" s="4" t="s">
        <v>13</v>
      </c>
      <c r="K3" s="2" t="s">
        <v>11</v>
      </c>
    </row>
    <row r="4" spans="1:11" x14ac:dyDescent="0.35">
      <c r="A4" s="2">
        <v>891901101</v>
      </c>
      <c r="B4" s="2" t="s">
        <v>9</v>
      </c>
      <c r="C4" s="2" t="s">
        <v>10</v>
      </c>
      <c r="D4" s="2">
        <v>14255</v>
      </c>
      <c r="E4" s="10">
        <v>45322</v>
      </c>
      <c r="F4" s="10">
        <v>45455</v>
      </c>
      <c r="G4" s="3">
        <v>87724</v>
      </c>
      <c r="H4" s="3">
        <v>87724</v>
      </c>
      <c r="I4" s="2" t="s">
        <v>11</v>
      </c>
      <c r="J4" s="4" t="s">
        <v>13</v>
      </c>
      <c r="K4" s="2" t="s">
        <v>11</v>
      </c>
    </row>
    <row r="5" spans="1:11" x14ac:dyDescent="0.35">
      <c r="A5" s="2">
        <v>891901101</v>
      </c>
      <c r="B5" s="2" t="s">
        <v>9</v>
      </c>
      <c r="C5" s="2" t="s">
        <v>10</v>
      </c>
      <c r="D5" s="2">
        <v>15490</v>
      </c>
      <c r="E5" s="10">
        <v>45555</v>
      </c>
      <c r="F5" s="10">
        <v>45555</v>
      </c>
      <c r="G5" s="3">
        <v>111739</v>
      </c>
      <c r="H5" s="3">
        <v>111739</v>
      </c>
      <c r="I5" s="2" t="s">
        <v>11</v>
      </c>
      <c r="J5" s="4" t="s">
        <v>13</v>
      </c>
      <c r="K5" s="2" t="s">
        <v>11</v>
      </c>
    </row>
    <row r="6" spans="1:11" x14ac:dyDescent="0.35">
      <c r="G6" s="9">
        <f>SUM(G2:G4)</f>
        <v>189381</v>
      </c>
      <c r="H6" s="9">
        <f>SUM(H2:H5)</f>
        <v>301120</v>
      </c>
    </row>
  </sheetData>
  <sortState xmlns:xlrd2="http://schemas.microsoft.com/office/spreadsheetml/2017/richdata2" ref="A2:K5">
    <sortCondition ref="E2"/>
  </sortState>
  <pageMargins left="0.7" right="0.7" top="0.75" bottom="0.75" header="0.3" footer="0.3"/>
  <pageSetup paperSize="9" orientation="portrait" horizontalDpi="360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92468-5A57-4F36-BC42-1500002F98F4}">
  <dimension ref="A1:AQ6"/>
  <sheetViews>
    <sheetView workbookViewId="0">
      <selection activeCell="O6" sqref="O6"/>
    </sheetView>
  </sheetViews>
  <sheetFormatPr baseColWidth="10" defaultRowHeight="14.5" x14ac:dyDescent="0.35"/>
  <cols>
    <col min="14" max="14" width="15.1796875" customWidth="1"/>
    <col min="38" max="38" width="11.54296875" style="39" bestFit="1" customWidth="1"/>
  </cols>
  <sheetData>
    <row r="1" spans="1:43" s="28" customFormat="1" ht="10" x14ac:dyDescent="0.35">
      <c r="A1" s="27"/>
      <c r="G1" s="29"/>
      <c r="H1" s="29"/>
      <c r="I1" s="30">
        <f>+SUBTOTAL(9,I3:I26697)</f>
        <v>301120</v>
      </c>
      <c r="J1" s="30">
        <f>+SUBTOTAL(9,J3:J26697)</f>
        <v>301120</v>
      </c>
      <c r="N1" s="31">
        <f>+J1-SUM(AC1:AK1)</f>
        <v>0</v>
      </c>
      <c r="O1" s="32"/>
      <c r="P1" s="30">
        <f>+SUBTOTAL(9,P3:P26697)</f>
        <v>0</v>
      </c>
      <c r="Q1" s="32"/>
      <c r="R1" s="29"/>
      <c r="S1" s="29"/>
      <c r="T1" s="29"/>
      <c r="U1" s="29"/>
      <c r="V1" s="33">
        <f>+SUBTOTAL(9,V3:V26697)</f>
        <v>77450</v>
      </c>
      <c r="W1" s="32"/>
      <c r="X1" s="32"/>
      <c r="Y1" s="32"/>
      <c r="Z1" s="32"/>
      <c r="AA1" s="32"/>
      <c r="AB1" s="32"/>
      <c r="AC1" s="30">
        <f t="shared" ref="AC1:AK1" si="0">+SUBTOTAL(9,AC3:AC26697)</f>
        <v>87724</v>
      </c>
      <c r="AD1" s="30">
        <f t="shared" si="0"/>
        <v>77450</v>
      </c>
      <c r="AE1" s="30">
        <f t="shared" si="0"/>
        <v>135946</v>
      </c>
      <c r="AF1" s="30">
        <f t="shared" si="0"/>
        <v>0</v>
      </c>
      <c r="AG1" s="30">
        <f t="shared" si="0"/>
        <v>0</v>
      </c>
      <c r="AH1" s="30">
        <f t="shared" si="0"/>
        <v>0</v>
      </c>
      <c r="AI1" s="30">
        <f t="shared" si="0"/>
        <v>0</v>
      </c>
      <c r="AJ1" s="30">
        <f t="shared" si="0"/>
        <v>0</v>
      </c>
      <c r="AK1" s="30">
        <f t="shared" si="0"/>
        <v>0</v>
      </c>
      <c r="AL1" s="35">
        <f>+SUBTOTAL(9,AL3:AL26697)</f>
        <v>87724</v>
      </c>
      <c r="AM1" s="32"/>
      <c r="AN1" s="32"/>
      <c r="AO1" s="32"/>
      <c r="AP1" s="32"/>
      <c r="AQ1" s="30"/>
    </row>
    <row r="2" spans="1:43" ht="30" x14ac:dyDescent="0.35">
      <c r="A2" s="11" t="s">
        <v>0</v>
      </c>
      <c r="B2" s="11" t="s">
        <v>15</v>
      </c>
      <c r="C2" s="11" t="s">
        <v>16</v>
      </c>
      <c r="D2" s="11" t="s">
        <v>17</v>
      </c>
      <c r="E2" s="11" t="s">
        <v>18</v>
      </c>
      <c r="F2" s="11" t="s">
        <v>19</v>
      </c>
      <c r="G2" s="12" t="s">
        <v>20</v>
      </c>
      <c r="H2" s="12" t="s">
        <v>21</v>
      </c>
      <c r="I2" s="13" t="s">
        <v>22</v>
      </c>
      <c r="J2" s="13" t="s">
        <v>23</v>
      </c>
      <c r="K2" s="11" t="s">
        <v>24</v>
      </c>
      <c r="L2" s="11" t="s">
        <v>25</v>
      </c>
      <c r="M2" s="11" t="s">
        <v>26</v>
      </c>
      <c r="N2" s="14" t="s">
        <v>27</v>
      </c>
      <c r="O2" s="15" t="s">
        <v>28</v>
      </c>
      <c r="P2" s="16" t="s">
        <v>29</v>
      </c>
      <c r="Q2" s="17" t="s">
        <v>30</v>
      </c>
      <c r="R2" s="18" t="s">
        <v>31</v>
      </c>
      <c r="S2" s="18" t="s">
        <v>32</v>
      </c>
      <c r="T2" s="18" t="s">
        <v>33</v>
      </c>
      <c r="U2" s="18" t="s">
        <v>34</v>
      </c>
      <c r="V2" s="19" t="s">
        <v>38</v>
      </c>
      <c r="W2" s="20" t="s">
        <v>39</v>
      </c>
      <c r="X2" s="20" t="s">
        <v>40</v>
      </c>
      <c r="Y2" s="20" t="s">
        <v>41</v>
      </c>
      <c r="Z2" s="20" t="s">
        <v>42</v>
      </c>
      <c r="AA2" s="20" t="s">
        <v>43</v>
      </c>
      <c r="AB2" s="20" t="s">
        <v>44</v>
      </c>
      <c r="AC2" s="21" t="s">
        <v>45</v>
      </c>
      <c r="AD2" s="21" t="s">
        <v>46</v>
      </c>
      <c r="AE2" s="21" t="s">
        <v>47</v>
      </c>
      <c r="AF2" s="21" t="s">
        <v>36</v>
      </c>
      <c r="AG2" s="21" t="s">
        <v>48</v>
      </c>
      <c r="AH2" s="21" t="s">
        <v>35</v>
      </c>
      <c r="AI2" s="21" t="s">
        <v>49</v>
      </c>
      <c r="AJ2" s="21" t="s">
        <v>50</v>
      </c>
      <c r="AK2" s="21" t="s">
        <v>51</v>
      </c>
      <c r="AL2" s="36" t="s">
        <v>52</v>
      </c>
      <c r="AM2" s="22" t="s">
        <v>53</v>
      </c>
      <c r="AN2" s="22" t="s">
        <v>54</v>
      </c>
      <c r="AO2" s="22" t="s">
        <v>55</v>
      </c>
      <c r="AP2" s="22" t="s">
        <v>56</v>
      </c>
      <c r="AQ2" s="22" t="s">
        <v>57</v>
      </c>
    </row>
    <row r="3" spans="1:43" x14ac:dyDescent="0.35">
      <c r="A3" s="23">
        <v>891901101</v>
      </c>
      <c r="B3" s="23" t="s">
        <v>9</v>
      </c>
      <c r="C3" s="23" t="s">
        <v>10</v>
      </c>
      <c r="D3" s="23">
        <v>14156</v>
      </c>
      <c r="E3" s="23" t="s">
        <v>58</v>
      </c>
      <c r="F3" s="23" t="s">
        <v>59</v>
      </c>
      <c r="G3" s="24">
        <v>45310</v>
      </c>
      <c r="H3" s="24">
        <v>45455</v>
      </c>
      <c r="I3" s="25">
        <v>77450</v>
      </c>
      <c r="J3" s="25">
        <v>77450</v>
      </c>
      <c r="K3" s="23" t="s">
        <v>11</v>
      </c>
      <c r="L3" s="23" t="s">
        <v>13</v>
      </c>
      <c r="M3" s="23" t="s">
        <v>11</v>
      </c>
      <c r="N3" s="23" t="s">
        <v>111</v>
      </c>
      <c r="O3" s="23" t="s">
        <v>60</v>
      </c>
      <c r="P3" s="26">
        <v>0</v>
      </c>
      <c r="Q3" s="23" t="s">
        <v>61</v>
      </c>
      <c r="R3" s="24">
        <v>45310</v>
      </c>
      <c r="S3" s="24">
        <v>45597</v>
      </c>
      <c r="T3" s="24"/>
      <c r="U3" s="24">
        <v>45653</v>
      </c>
      <c r="V3" s="26">
        <v>77450</v>
      </c>
      <c r="W3" s="23" t="s">
        <v>37</v>
      </c>
      <c r="X3" s="23" t="s">
        <v>62</v>
      </c>
      <c r="Y3" s="23" t="s">
        <v>63</v>
      </c>
      <c r="Z3" s="23" t="s">
        <v>64</v>
      </c>
      <c r="AA3" s="23" t="s">
        <v>65</v>
      </c>
      <c r="AB3" s="23"/>
      <c r="AC3" s="37">
        <v>0</v>
      </c>
      <c r="AD3" s="26">
        <v>77450</v>
      </c>
      <c r="AE3" s="37">
        <v>0</v>
      </c>
      <c r="AF3" s="37">
        <v>0</v>
      </c>
      <c r="AG3" s="37">
        <v>0</v>
      </c>
      <c r="AH3" s="37">
        <v>0</v>
      </c>
      <c r="AI3" s="37">
        <v>0</v>
      </c>
      <c r="AJ3" s="37">
        <v>0</v>
      </c>
      <c r="AK3" s="37">
        <v>0</v>
      </c>
      <c r="AL3" s="37">
        <v>0</v>
      </c>
      <c r="AM3" s="23"/>
      <c r="AN3" s="23"/>
      <c r="AO3" s="23"/>
      <c r="AP3" s="23"/>
      <c r="AQ3" s="37">
        <v>0</v>
      </c>
    </row>
    <row r="4" spans="1:43" x14ac:dyDescent="0.35">
      <c r="A4" s="23">
        <v>891901101</v>
      </c>
      <c r="B4" s="23" t="s">
        <v>9</v>
      </c>
      <c r="C4" s="23" t="s">
        <v>10</v>
      </c>
      <c r="D4" s="23">
        <v>14255</v>
      </c>
      <c r="E4" s="23" t="s">
        <v>66</v>
      </c>
      <c r="F4" s="23" t="s">
        <v>67</v>
      </c>
      <c r="G4" s="24">
        <v>45322</v>
      </c>
      <c r="H4" s="24">
        <v>45455</v>
      </c>
      <c r="I4" s="25">
        <v>87724</v>
      </c>
      <c r="J4" s="25">
        <v>87724</v>
      </c>
      <c r="K4" s="23" t="s">
        <v>11</v>
      </c>
      <c r="L4" s="23" t="s">
        <v>13</v>
      </c>
      <c r="M4" s="23" t="s">
        <v>11</v>
      </c>
      <c r="N4" s="23" t="s">
        <v>112</v>
      </c>
      <c r="O4" s="23" t="s">
        <v>76</v>
      </c>
      <c r="P4" s="26">
        <v>0</v>
      </c>
      <c r="Q4" s="23" t="s">
        <v>68</v>
      </c>
      <c r="R4" s="24">
        <v>45322</v>
      </c>
      <c r="S4" s="24">
        <v>45597</v>
      </c>
      <c r="T4" s="24">
        <v>45653</v>
      </c>
      <c r="U4" s="24"/>
      <c r="V4" s="26">
        <v>0</v>
      </c>
      <c r="W4" s="23"/>
      <c r="X4" s="23"/>
      <c r="Y4" s="23"/>
      <c r="Z4" s="23" t="s">
        <v>65</v>
      </c>
      <c r="AA4" s="23"/>
      <c r="AB4" s="23" t="s">
        <v>69</v>
      </c>
      <c r="AC4" s="38">
        <f>-87724*-1</f>
        <v>87724</v>
      </c>
      <c r="AD4" s="26">
        <v>0</v>
      </c>
      <c r="AE4" s="37">
        <v>0</v>
      </c>
      <c r="AF4" s="37">
        <v>0</v>
      </c>
      <c r="AG4" s="37">
        <v>0</v>
      </c>
      <c r="AH4" s="37">
        <v>0</v>
      </c>
      <c r="AI4" s="37">
        <v>0</v>
      </c>
      <c r="AJ4" s="37">
        <v>0</v>
      </c>
      <c r="AK4" s="37">
        <v>0</v>
      </c>
      <c r="AL4" s="38">
        <f>-87724*-1</f>
        <v>87724</v>
      </c>
      <c r="AM4" s="23"/>
      <c r="AN4" s="23">
        <v>2201583941</v>
      </c>
      <c r="AO4" s="24">
        <v>45686</v>
      </c>
      <c r="AP4" s="23" t="s">
        <v>77</v>
      </c>
      <c r="AQ4" s="34">
        <v>87724</v>
      </c>
    </row>
    <row r="5" spans="1:43" x14ac:dyDescent="0.35">
      <c r="A5" s="23">
        <v>891901101</v>
      </c>
      <c r="B5" s="23" t="s">
        <v>9</v>
      </c>
      <c r="C5" s="23" t="s">
        <v>10</v>
      </c>
      <c r="D5" s="23">
        <v>14852</v>
      </c>
      <c r="E5" s="23" t="s">
        <v>70</v>
      </c>
      <c r="F5" s="23" t="s">
        <v>71</v>
      </c>
      <c r="G5" s="24">
        <v>45467</v>
      </c>
      <c r="H5" s="24">
        <v>45467</v>
      </c>
      <c r="I5" s="25">
        <v>24207</v>
      </c>
      <c r="J5" s="25">
        <v>24207</v>
      </c>
      <c r="K5" s="23" t="s">
        <v>11</v>
      </c>
      <c r="L5" s="23" t="s">
        <v>13</v>
      </c>
      <c r="M5" s="23" t="s">
        <v>11</v>
      </c>
      <c r="N5" s="23" t="s">
        <v>113</v>
      </c>
      <c r="O5" s="23" t="s">
        <v>72</v>
      </c>
      <c r="P5" s="26">
        <v>0</v>
      </c>
      <c r="Q5" s="23" t="s">
        <v>73</v>
      </c>
      <c r="R5" s="24">
        <v>45467</v>
      </c>
      <c r="S5" s="24"/>
      <c r="T5" s="24"/>
      <c r="U5" s="24"/>
      <c r="V5" s="26">
        <v>0</v>
      </c>
      <c r="W5" s="23"/>
      <c r="X5" s="23"/>
      <c r="Y5" s="23"/>
      <c r="Z5" s="23"/>
      <c r="AA5" s="23"/>
      <c r="AB5" s="23"/>
      <c r="AC5" s="37">
        <v>0</v>
      </c>
      <c r="AD5" s="26">
        <v>0</v>
      </c>
      <c r="AE5" s="25">
        <v>24207</v>
      </c>
      <c r="AF5" s="37">
        <v>0</v>
      </c>
      <c r="AG5" s="37">
        <v>0</v>
      </c>
      <c r="AH5" s="37">
        <v>0</v>
      </c>
      <c r="AI5" s="37">
        <v>0</v>
      </c>
      <c r="AJ5" s="37">
        <v>0</v>
      </c>
      <c r="AK5" s="37">
        <v>0</v>
      </c>
      <c r="AL5" s="37">
        <v>0</v>
      </c>
      <c r="AM5" s="23"/>
      <c r="AN5" s="23"/>
      <c r="AO5" s="23"/>
      <c r="AP5" s="23"/>
      <c r="AQ5" s="37">
        <v>0</v>
      </c>
    </row>
    <row r="6" spans="1:43" x14ac:dyDescent="0.35">
      <c r="A6" s="23">
        <v>891901101</v>
      </c>
      <c r="B6" s="23" t="s">
        <v>9</v>
      </c>
      <c r="C6" s="23" t="s">
        <v>10</v>
      </c>
      <c r="D6" s="23">
        <v>15490</v>
      </c>
      <c r="E6" s="23" t="s">
        <v>74</v>
      </c>
      <c r="F6" s="23" t="s">
        <v>75</v>
      </c>
      <c r="G6" s="24">
        <v>45555</v>
      </c>
      <c r="H6" s="24">
        <v>45555</v>
      </c>
      <c r="I6" s="25">
        <v>111739</v>
      </c>
      <c r="J6" s="25">
        <v>111739</v>
      </c>
      <c r="K6" s="23" t="s">
        <v>11</v>
      </c>
      <c r="L6" s="23" t="s">
        <v>13</v>
      </c>
      <c r="M6" s="23" t="s">
        <v>11</v>
      </c>
      <c r="N6" s="23" t="s">
        <v>113</v>
      </c>
      <c r="O6" s="23" t="s">
        <v>72</v>
      </c>
      <c r="P6" s="26">
        <v>0</v>
      </c>
      <c r="Q6" s="23" t="s">
        <v>73</v>
      </c>
      <c r="R6" s="24">
        <v>45555</v>
      </c>
      <c r="S6" s="24"/>
      <c r="T6" s="24"/>
      <c r="U6" s="24"/>
      <c r="V6" s="26">
        <v>0</v>
      </c>
      <c r="W6" s="23"/>
      <c r="X6" s="23"/>
      <c r="Y6" s="23"/>
      <c r="Z6" s="23"/>
      <c r="AA6" s="23"/>
      <c r="AB6" s="23"/>
      <c r="AC6" s="37">
        <v>0</v>
      </c>
      <c r="AD6" s="26">
        <v>0</v>
      </c>
      <c r="AE6" s="25">
        <v>111739</v>
      </c>
      <c r="AF6" s="37">
        <v>0</v>
      </c>
      <c r="AG6" s="37">
        <v>0</v>
      </c>
      <c r="AH6" s="37">
        <v>0</v>
      </c>
      <c r="AI6" s="37">
        <v>0</v>
      </c>
      <c r="AJ6" s="37">
        <v>0</v>
      </c>
      <c r="AK6" s="37">
        <v>0</v>
      </c>
      <c r="AL6" s="37">
        <v>0</v>
      </c>
      <c r="AM6" s="23"/>
      <c r="AN6" s="23"/>
      <c r="AO6" s="23"/>
      <c r="AP6" s="23"/>
      <c r="AQ6" s="37">
        <v>0</v>
      </c>
    </row>
  </sheetData>
  <protectedRanges>
    <protectedRange algorithmName="SHA-512" hashValue="9+ah9tJAD1d4FIK7boMSAp9ZhkqWOsKcliwsS35JSOsk0Aea+c/2yFVjBeVDsv7trYxT+iUP9dPVCIbjcjaMoQ==" saltValue="Z7GArlXd1BdcXotzmJqK/w==" spinCount="100000" sqref="A5" name="Rango1_4_1"/>
  </protectedRanges>
  <conditionalFormatting sqref="E2">
    <cfRule type="duplicateValues" dxfId="1" priority="2"/>
  </conditionalFormatting>
  <conditionalFormatting sqref="E1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I4:J6 AE5:AE6" xr:uid="{E5183C3C-F0D7-4062-ABBB-4E051262E80C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129DE-FAE1-43D6-BE3E-D4B041ABA743}">
  <dimension ref="B1:J42"/>
  <sheetViews>
    <sheetView showGridLines="0" topLeftCell="A2" zoomScaleNormal="100" workbookViewId="0">
      <selection activeCell="C12" sqref="C12"/>
    </sheetView>
  </sheetViews>
  <sheetFormatPr baseColWidth="10" defaultColWidth="10.90625" defaultRowHeight="12.5" x14ac:dyDescent="0.25"/>
  <cols>
    <col min="1" max="1" width="1" style="40" customWidth="1"/>
    <col min="2" max="2" width="10.90625" style="40"/>
    <col min="3" max="3" width="17.54296875" style="40" customWidth="1"/>
    <col min="4" max="4" width="11.54296875" style="40" customWidth="1"/>
    <col min="5" max="8" width="10.90625" style="40"/>
    <col min="9" max="9" width="22.54296875" style="40" customWidth="1"/>
    <col min="10" max="10" width="14" style="40" customWidth="1"/>
    <col min="11" max="11" width="1.81640625" style="40" customWidth="1"/>
    <col min="12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78</v>
      </c>
      <c r="E2" s="44"/>
      <c r="F2" s="44"/>
      <c r="G2" s="44"/>
      <c r="H2" s="44"/>
      <c r="I2" s="45"/>
      <c r="J2" s="46" t="s">
        <v>79</v>
      </c>
    </row>
    <row r="3" spans="2:10" ht="15.7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53"/>
      <c r="E4" s="54"/>
      <c r="F4" s="54"/>
      <c r="G4" s="54"/>
      <c r="H4" s="54"/>
      <c r="I4" s="55"/>
      <c r="J4" s="56"/>
    </row>
    <row r="5" spans="2:10" ht="13" x14ac:dyDescent="0.25">
      <c r="B5" s="47"/>
      <c r="C5" s="48"/>
      <c r="D5" s="57" t="s">
        <v>80</v>
      </c>
      <c r="E5" s="58"/>
      <c r="F5" s="58"/>
      <c r="G5" s="58"/>
      <c r="H5" s="58"/>
      <c r="I5" s="59"/>
      <c r="J5" s="59" t="s">
        <v>81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0" t="str">
        <f ca="1">+CONCATENATE("Santiago de Cali, ",TEXT(TODAY(),"MMMM DD YYYY"))</f>
        <v>Santiago de Cali, abril 08 2025</v>
      </c>
      <c r="J9" s="67"/>
    </row>
    <row r="10" spans="2:10" ht="13" x14ac:dyDescent="0.3">
      <c r="B10" s="66"/>
      <c r="C10" s="68"/>
      <c r="E10" s="69"/>
      <c r="H10" s="70"/>
      <c r="J10" s="67"/>
    </row>
    <row r="11" spans="2:10" x14ac:dyDescent="0.25">
      <c r="B11" s="66"/>
      <c r="J11" s="67"/>
    </row>
    <row r="12" spans="2:10" ht="13" x14ac:dyDescent="0.3">
      <c r="B12" s="66"/>
      <c r="C12" s="68" t="s">
        <v>116</v>
      </c>
      <c r="J12" s="67"/>
    </row>
    <row r="13" spans="2:10" ht="13" x14ac:dyDescent="0.3">
      <c r="B13" s="66"/>
      <c r="C13" s="68" t="s">
        <v>117</v>
      </c>
      <c r="J13" s="67"/>
    </row>
    <row r="14" spans="2:10" x14ac:dyDescent="0.25">
      <c r="B14" s="66"/>
      <c r="J14" s="67"/>
    </row>
    <row r="15" spans="2:10" x14ac:dyDescent="0.25">
      <c r="B15" s="66"/>
      <c r="C15" s="40" t="s">
        <v>115</v>
      </c>
      <c r="J15" s="67"/>
    </row>
    <row r="16" spans="2:10" x14ac:dyDescent="0.25">
      <c r="B16" s="66"/>
      <c r="C16" s="71"/>
      <c r="J16" s="67"/>
    </row>
    <row r="17" spans="2:10" ht="13" x14ac:dyDescent="0.25">
      <c r="B17" s="66"/>
      <c r="C17" s="40" t="s">
        <v>114</v>
      </c>
      <c r="D17" s="69"/>
      <c r="H17" s="72" t="s">
        <v>82</v>
      </c>
      <c r="I17" s="73" t="s">
        <v>83</v>
      </c>
      <c r="J17" s="67"/>
    </row>
    <row r="18" spans="2:10" ht="13" x14ac:dyDescent="0.3">
      <c r="B18" s="66"/>
      <c r="C18" s="68" t="s">
        <v>84</v>
      </c>
      <c r="D18" s="68"/>
      <c r="E18" s="68"/>
      <c r="F18" s="68"/>
      <c r="H18" s="74">
        <v>4</v>
      </c>
      <c r="I18" s="75">
        <v>301120</v>
      </c>
      <c r="J18" s="67"/>
    </row>
    <row r="19" spans="2:10" x14ac:dyDescent="0.25">
      <c r="B19" s="66"/>
      <c r="C19" s="40" t="s">
        <v>85</v>
      </c>
      <c r="H19" s="76">
        <v>1</v>
      </c>
      <c r="I19" s="77">
        <v>87724</v>
      </c>
      <c r="J19" s="67"/>
    </row>
    <row r="20" spans="2:10" x14ac:dyDescent="0.25">
      <c r="B20" s="66"/>
      <c r="C20" s="40" t="s">
        <v>86</v>
      </c>
      <c r="H20" s="76">
        <v>1</v>
      </c>
      <c r="I20" s="77">
        <v>77450</v>
      </c>
      <c r="J20" s="67"/>
    </row>
    <row r="21" spans="2:10" x14ac:dyDescent="0.25">
      <c r="B21" s="66"/>
      <c r="C21" s="40" t="s">
        <v>87</v>
      </c>
      <c r="H21" s="76">
        <v>2</v>
      </c>
      <c r="I21" s="77">
        <v>135946</v>
      </c>
      <c r="J21" s="67"/>
    </row>
    <row r="22" spans="2:10" x14ac:dyDescent="0.25">
      <c r="B22" s="66"/>
      <c r="C22" s="40" t="s">
        <v>88</v>
      </c>
      <c r="H22" s="76">
        <v>0</v>
      </c>
      <c r="I22" s="77">
        <v>0</v>
      </c>
      <c r="J22" s="67"/>
    </row>
    <row r="23" spans="2:10" x14ac:dyDescent="0.25">
      <c r="B23" s="66"/>
      <c r="C23" s="40" t="s">
        <v>89</v>
      </c>
      <c r="H23" s="76">
        <v>0</v>
      </c>
      <c r="I23" s="77">
        <v>0</v>
      </c>
      <c r="J23" s="67"/>
    </row>
    <row r="24" spans="2:10" ht="13" thickBot="1" x14ac:dyDescent="0.3">
      <c r="B24" s="66"/>
      <c r="C24" s="40" t="s">
        <v>90</v>
      </c>
      <c r="H24" s="78">
        <v>0</v>
      </c>
      <c r="I24" s="79">
        <v>0</v>
      </c>
      <c r="J24" s="67"/>
    </row>
    <row r="25" spans="2:10" ht="13" x14ac:dyDescent="0.3">
      <c r="B25" s="66"/>
      <c r="C25" s="68" t="s">
        <v>91</v>
      </c>
      <c r="D25" s="68"/>
      <c r="E25" s="68"/>
      <c r="F25" s="68"/>
      <c r="H25" s="74">
        <f>H19+H20+H21+H22+H24+H23</f>
        <v>4</v>
      </c>
      <c r="I25" s="75">
        <f>I19+I20+I21+I22+I24+I23</f>
        <v>301120</v>
      </c>
      <c r="J25" s="67"/>
    </row>
    <row r="26" spans="2:10" x14ac:dyDescent="0.25">
      <c r="B26" s="66"/>
      <c r="C26" s="40" t="s">
        <v>92</v>
      </c>
      <c r="H26" s="76">
        <v>0</v>
      </c>
      <c r="I26" s="77">
        <v>0</v>
      </c>
      <c r="J26" s="67"/>
    </row>
    <row r="27" spans="2:10" ht="13" thickBot="1" x14ac:dyDescent="0.3">
      <c r="B27" s="66"/>
      <c r="C27" s="40" t="s">
        <v>50</v>
      </c>
      <c r="H27" s="78">
        <v>0</v>
      </c>
      <c r="I27" s="79">
        <v>0</v>
      </c>
      <c r="J27" s="67"/>
    </row>
    <row r="28" spans="2:10" ht="13" x14ac:dyDescent="0.3">
      <c r="B28" s="66"/>
      <c r="C28" s="68" t="s">
        <v>93</v>
      </c>
      <c r="D28" s="68"/>
      <c r="E28" s="68"/>
      <c r="F28" s="68"/>
      <c r="H28" s="74">
        <f>H26+H27</f>
        <v>0</v>
      </c>
      <c r="I28" s="75">
        <f>I26+I27</f>
        <v>0</v>
      </c>
      <c r="J28" s="67"/>
    </row>
    <row r="29" spans="2:10" ht="13.5" thickBot="1" x14ac:dyDescent="0.35">
      <c r="B29" s="66"/>
      <c r="C29" s="40" t="s">
        <v>94</v>
      </c>
      <c r="D29" s="68"/>
      <c r="E29" s="68"/>
      <c r="F29" s="68"/>
      <c r="H29" s="78">
        <v>0</v>
      </c>
      <c r="I29" s="79">
        <v>0</v>
      </c>
      <c r="J29" s="67"/>
    </row>
    <row r="30" spans="2:10" ht="13" x14ac:dyDescent="0.3">
      <c r="B30" s="66"/>
      <c r="C30" s="68" t="s">
        <v>95</v>
      </c>
      <c r="D30" s="68"/>
      <c r="E30" s="68"/>
      <c r="F30" s="68"/>
      <c r="H30" s="76">
        <f>H29</f>
        <v>0</v>
      </c>
      <c r="I30" s="77">
        <f>I29</f>
        <v>0</v>
      </c>
      <c r="J30" s="67"/>
    </row>
    <row r="31" spans="2:10" ht="13" x14ac:dyDescent="0.3">
      <c r="B31" s="66"/>
      <c r="C31" s="68"/>
      <c r="D31" s="68"/>
      <c r="E31" s="68"/>
      <c r="F31" s="68"/>
      <c r="H31" s="80"/>
      <c r="I31" s="75"/>
      <c r="J31" s="67"/>
    </row>
    <row r="32" spans="2:10" ht="13.5" thickBot="1" x14ac:dyDescent="0.35">
      <c r="B32" s="66"/>
      <c r="C32" s="68" t="s">
        <v>96</v>
      </c>
      <c r="D32" s="68"/>
      <c r="H32" s="81">
        <f>H25+H28+H30</f>
        <v>4</v>
      </c>
      <c r="I32" s="82">
        <f>I25+I28+I30</f>
        <v>301120</v>
      </c>
      <c r="J32" s="67"/>
    </row>
    <row r="33" spans="2:10" ht="13.5" thickTop="1" x14ac:dyDescent="0.3">
      <c r="B33" s="66"/>
      <c r="C33" s="68"/>
      <c r="D33" s="68"/>
      <c r="H33" s="83">
        <f>+H18-H32</f>
        <v>0</v>
      </c>
      <c r="I33" s="77">
        <f>+I18-I32</f>
        <v>0</v>
      </c>
      <c r="J33" s="67"/>
    </row>
    <row r="34" spans="2:10" x14ac:dyDescent="0.25">
      <c r="B34" s="66"/>
      <c r="G34" s="83"/>
      <c r="H34" s="83"/>
      <c r="I34" s="83"/>
      <c r="J34" s="67"/>
    </row>
    <row r="35" spans="2:10" ht="14.5" x14ac:dyDescent="0.35">
      <c r="B35" s="66"/>
      <c r="G35" s="83"/>
      <c r="H35"/>
      <c r="I35" s="83"/>
      <c r="J35" s="67"/>
    </row>
    <row r="36" spans="2:10" ht="13" x14ac:dyDescent="0.3">
      <c r="B36" s="66"/>
      <c r="C36" s="68"/>
      <c r="G36" s="83"/>
      <c r="H36" s="83"/>
      <c r="I36" s="83"/>
      <c r="J36" s="67"/>
    </row>
    <row r="37" spans="2:10" ht="13.5" thickBot="1" x14ac:dyDescent="0.35">
      <c r="B37" s="66"/>
      <c r="C37" s="84" t="s">
        <v>97</v>
      </c>
      <c r="D37" s="85"/>
      <c r="H37" s="84" t="s">
        <v>98</v>
      </c>
      <c r="I37" s="85"/>
      <c r="J37" s="67"/>
    </row>
    <row r="38" spans="2:10" ht="13" x14ac:dyDescent="0.3">
      <c r="B38" s="66"/>
      <c r="C38" s="68" t="s">
        <v>99</v>
      </c>
      <c r="D38" s="83"/>
      <c r="H38" s="86" t="s">
        <v>100</v>
      </c>
      <c r="I38" s="83"/>
      <c r="J38" s="67"/>
    </row>
    <row r="39" spans="2:10" ht="13" x14ac:dyDescent="0.3">
      <c r="B39" s="66"/>
      <c r="C39" s="68" t="s">
        <v>101</v>
      </c>
      <c r="H39" s="68" t="s">
        <v>102</v>
      </c>
      <c r="I39" s="83"/>
      <c r="J39" s="67"/>
    </row>
    <row r="40" spans="2:10" x14ac:dyDescent="0.25">
      <c r="B40" s="66"/>
      <c r="G40" s="83"/>
      <c r="H40" s="83"/>
      <c r="I40" s="83"/>
      <c r="J40" s="67"/>
    </row>
    <row r="41" spans="2:10" ht="12.75" customHeight="1" x14ac:dyDescent="0.25">
      <c r="B41" s="66"/>
      <c r="C41" s="87" t="s">
        <v>103</v>
      </c>
      <c r="D41" s="87"/>
      <c r="E41" s="87"/>
      <c r="F41" s="87"/>
      <c r="G41" s="87"/>
      <c r="H41" s="87"/>
      <c r="I41" s="87"/>
      <c r="J41" s="67"/>
    </row>
    <row r="42" spans="2:10" ht="18.75" customHeight="1" thickBot="1" x14ac:dyDescent="0.3">
      <c r="B42" s="88"/>
      <c r="C42" s="89"/>
      <c r="D42" s="89"/>
      <c r="E42" s="89"/>
      <c r="F42" s="89"/>
      <c r="G42" s="89"/>
      <c r="H42" s="89"/>
      <c r="I42" s="89"/>
      <c r="J42" s="90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64B89-9172-48CC-AB2E-038B436A957F}">
  <dimension ref="B1:J43"/>
  <sheetViews>
    <sheetView showGridLines="0" tabSelected="1" topLeftCell="A4" zoomScale="84" zoomScaleNormal="84" zoomScaleSheetLayoutView="100" workbookViewId="0">
      <selection activeCell="C18" sqref="C18"/>
    </sheetView>
  </sheetViews>
  <sheetFormatPr baseColWidth="10" defaultColWidth="11.453125" defaultRowHeight="12.5" x14ac:dyDescent="0.25"/>
  <cols>
    <col min="1" max="1" width="4.453125" style="40" customWidth="1"/>
    <col min="2" max="2" width="11.453125" style="40"/>
    <col min="3" max="3" width="12.81640625" style="40" customWidth="1"/>
    <col min="4" max="4" width="22" style="40" customWidth="1"/>
    <col min="5" max="8" width="11.453125" style="40"/>
    <col min="9" max="9" width="24.81640625" style="40" customWidth="1"/>
    <col min="10" max="10" width="12.54296875" style="40" customWidth="1"/>
    <col min="11" max="11" width="1.81640625" style="40" customWidth="1"/>
    <col min="12" max="16384" width="11.453125" style="40"/>
  </cols>
  <sheetData>
    <row r="1" spans="2:10" ht="18" customHeight="1" thickBot="1" x14ac:dyDescent="0.3"/>
    <row r="2" spans="2:10" ht="19.5" customHeight="1" x14ac:dyDescent="0.25">
      <c r="B2" s="41"/>
      <c r="C2" s="42"/>
      <c r="D2" s="43" t="s">
        <v>104</v>
      </c>
      <c r="E2" s="44"/>
      <c r="F2" s="44"/>
      <c r="G2" s="44"/>
      <c r="H2" s="44"/>
      <c r="I2" s="45"/>
      <c r="J2" s="46" t="s">
        <v>79</v>
      </c>
    </row>
    <row r="3" spans="2:10" ht="15.7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E4" s="54"/>
      <c r="F4" s="54"/>
      <c r="G4" s="54"/>
      <c r="H4" s="54"/>
      <c r="I4" s="55"/>
      <c r="J4" s="56"/>
    </row>
    <row r="5" spans="2:10" ht="13" x14ac:dyDescent="0.25">
      <c r="B5" s="47"/>
      <c r="C5" s="48"/>
      <c r="D5" s="91" t="s">
        <v>105</v>
      </c>
      <c r="E5" s="92"/>
      <c r="F5" s="92"/>
      <c r="G5" s="92"/>
      <c r="H5" s="92"/>
      <c r="I5" s="93"/>
      <c r="J5" s="59" t="s">
        <v>106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0" t="str">
        <f ca="1">+CONCATENATE("Santiago de Cali, ",TEXT(TODAY(),"MMMM DD YYYY"))</f>
        <v>Santiago de Cali, abril 08 2025</v>
      </c>
      <c r="D9" s="70"/>
      <c r="E9" s="69"/>
      <c r="J9" s="67"/>
    </row>
    <row r="10" spans="2:10" ht="13" x14ac:dyDescent="0.3">
      <c r="B10" s="66"/>
      <c r="C10" s="68"/>
      <c r="J10" s="67"/>
    </row>
    <row r="11" spans="2:10" ht="13" x14ac:dyDescent="0.3">
      <c r="B11" s="66"/>
      <c r="C11" s="68" t="str">
        <f>+'FOR-CSA-018'!C12</f>
        <v>Señores : HOSPITAL PIO XII</v>
      </c>
      <c r="J11" s="67"/>
    </row>
    <row r="12" spans="2:10" ht="13" x14ac:dyDescent="0.3">
      <c r="B12" s="66"/>
      <c r="C12" s="68" t="str">
        <f>+'FOR-CSA-018'!C13</f>
        <v>NIT: 891901101</v>
      </c>
      <c r="J12" s="67"/>
    </row>
    <row r="13" spans="2:10" x14ac:dyDescent="0.25">
      <c r="B13" s="66"/>
      <c r="J13" s="67"/>
    </row>
    <row r="14" spans="2:10" x14ac:dyDescent="0.25">
      <c r="B14" s="66"/>
      <c r="C14" s="40" t="s">
        <v>107</v>
      </c>
      <c r="J14" s="67"/>
    </row>
    <row r="15" spans="2:10" x14ac:dyDescent="0.25">
      <c r="B15" s="66"/>
      <c r="C15" s="71"/>
      <c r="J15" s="67"/>
    </row>
    <row r="16" spans="2:10" ht="13" x14ac:dyDescent="0.3">
      <c r="B16" s="66"/>
      <c r="C16" s="94"/>
      <c r="D16" s="69"/>
      <c r="H16" s="95" t="s">
        <v>82</v>
      </c>
      <c r="I16" s="95" t="s">
        <v>83</v>
      </c>
      <c r="J16" s="67"/>
    </row>
    <row r="17" spans="2:10" ht="13" x14ac:dyDescent="0.3">
      <c r="B17" s="66"/>
      <c r="C17" s="68" t="s">
        <v>114</v>
      </c>
      <c r="D17" s="68"/>
      <c r="E17" s="68"/>
      <c r="F17" s="68"/>
      <c r="H17" s="96">
        <f>+SUM(H18:H23)</f>
        <v>4</v>
      </c>
      <c r="I17" s="97">
        <f>+SUM(I18:I23)</f>
        <v>301120</v>
      </c>
      <c r="J17" s="67"/>
    </row>
    <row r="18" spans="2:10" x14ac:dyDescent="0.25">
      <c r="B18" s="66"/>
      <c r="C18" s="40" t="s">
        <v>85</v>
      </c>
      <c r="H18" s="98">
        <f>+'FOR-CSA-018'!H19</f>
        <v>1</v>
      </c>
      <c r="I18" s="99">
        <f>+'FOR-CSA-018'!I19</f>
        <v>87724</v>
      </c>
      <c r="J18" s="67"/>
    </row>
    <row r="19" spans="2:10" x14ac:dyDescent="0.25">
      <c r="B19" s="66"/>
      <c r="C19" s="40" t="s">
        <v>86</v>
      </c>
      <c r="H19" s="98">
        <f>+'FOR-CSA-018'!H20</f>
        <v>1</v>
      </c>
      <c r="I19" s="99">
        <f>+'FOR-CSA-018'!I20</f>
        <v>77450</v>
      </c>
      <c r="J19" s="67"/>
    </row>
    <row r="20" spans="2:10" x14ac:dyDescent="0.25">
      <c r="B20" s="66"/>
      <c r="C20" s="40" t="s">
        <v>87</v>
      </c>
      <c r="H20" s="98">
        <f>+'FOR-CSA-018'!H21</f>
        <v>2</v>
      </c>
      <c r="I20" s="99">
        <f>+'FOR-CSA-018'!I21</f>
        <v>135946</v>
      </c>
      <c r="J20" s="67"/>
    </row>
    <row r="21" spans="2:10" x14ac:dyDescent="0.25">
      <c r="B21" s="66"/>
      <c r="C21" s="40" t="s">
        <v>88</v>
      </c>
      <c r="H21" s="98">
        <f>+'FOR-CSA-018'!H22</f>
        <v>0</v>
      </c>
      <c r="I21" s="99">
        <f>+'FOR-CSA-018'!I22</f>
        <v>0</v>
      </c>
      <c r="J21" s="67"/>
    </row>
    <row r="22" spans="2:10" x14ac:dyDescent="0.25">
      <c r="B22" s="66"/>
      <c r="C22" s="40" t="s">
        <v>89</v>
      </c>
      <c r="H22" s="98">
        <f>+'FOR-CSA-018'!H23</f>
        <v>0</v>
      </c>
      <c r="I22" s="99">
        <f>+'FOR-CSA-018'!I23</f>
        <v>0</v>
      </c>
      <c r="J22" s="67"/>
    </row>
    <row r="23" spans="2:10" x14ac:dyDescent="0.25">
      <c r="B23" s="66"/>
      <c r="C23" s="40" t="s">
        <v>108</v>
      </c>
      <c r="H23" s="98">
        <f>+'FOR-CSA-018'!H24</f>
        <v>0</v>
      </c>
      <c r="I23" s="99">
        <f>+'FOR-CSA-018'!I24</f>
        <v>0</v>
      </c>
      <c r="J23" s="67"/>
    </row>
    <row r="24" spans="2:10" ht="13" x14ac:dyDescent="0.3">
      <c r="B24" s="66"/>
      <c r="C24" s="68" t="s">
        <v>109</v>
      </c>
      <c r="D24" s="68"/>
      <c r="E24" s="68"/>
      <c r="F24" s="68"/>
      <c r="H24" s="96">
        <f>SUM(H18:H23)</f>
        <v>4</v>
      </c>
      <c r="I24" s="97">
        <f>+SUBTOTAL(9,I18:I23)</f>
        <v>301120</v>
      </c>
      <c r="J24" s="67"/>
    </row>
    <row r="25" spans="2:10" ht="13.5" thickBot="1" x14ac:dyDescent="0.35">
      <c r="B25" s="66"/>
      <c r="C25" s="68"/>
      <c r="D25" s="68"/>
      <c r="H25" s="100"/>
      <c r="I25" s="101"/>
      <c r="J25" s="67"/>
    </row>
    <row r="26" spans="2:10" ht="13.5" thickTop="1" x14ac:dyDescent="0.3">
      <c r="B26" s="66"/>
      <c r="C26" s="68"/>
      <c r="D26" s="68"/>
      <c r="H26" s="83"/>
      <c r="I26" s="77"/>
      <c r="J26" s="67"/>
    </row>
    <row r="27" spans="2:10" ht="13" x14ac:dyDescent="0.3">
      <c r="B27" s="66"/>
      <c r="C27" s="68"/>
      <c r="D27" s="68"/>
      <c r="H27" s="83"/>
      <c r="I27" s="77"/>
      <c r="J27" s="67"/>
    </row>
    <row r="28" spans="2:10" ht="13" x14ac:dyDescent="0.3">
      <c r="B28" s="66"/>
      <c r="C28" s="68"/>
      <c r="D28" s="68"/>
      <c r="H28" s="83"/>
      <c r="I28" s="77"/>
      <c r="J28" s="67"/>
    </row>
    <row r="29" spans="2:10" x14ac:dyDescent="0.25">
      <c r="B29" s="66"/>
      <c r="G29" s="83"/>
      <c r="H29" s="83"/>
      <c r="I29" s="83"/>
      <c r="J29" s="67"/>
    </row>
    <row r="30" spans="2:10" ht="13.5" thickBot="1" x14ac:dyDescent="0.35">
      <c r="B30" s="66"/>
      <c r="C30" s="84" t="str">
        <f>+'FOR-CSA-018'!C37</f>
        <v>Nombre</v>
      </c>
      <c r="D30" s="84"/>
      <c r="G30" s="84" t="str">
        <f>+'FOR-CSA-018'!H37</f>
        <v xml:space="preserve">Lizeth Ome </v>
      </c>
      <c r="H30" s="85"/>
      <c r="I30" s="83"/>
      <c r="J30" s="67"/>
    </row>
    <row r="31" spans="2:10" ht="13" x14ac:dyDescent="0.3">
      <c r="B31" s="66"/>
      <c r="C31" s="86" t="str">
        <f>+'FOR-CSA-018'!C38</f>
        <v>Cargo</v>
      </c>
      <c r="D31" s="86"/>
      <c r="G31" s="86" t="str">
        <f>+'FOR-CSA-018'!H38</f>
        <v>Cartera - Cuentas Salud</v>
      </c>
      <c r="H31" s="83"/>
      <c r="I31" s="83"/>
      <c r="J31" s="67"/>
    </row>
    <row r="32" spans="2:10" ht="13" x14ac:dyDescent="0.3">
      <c r="B32" s="66"/>
      <c r="C32" s="86" t="str">
        <f>+'FOR-CSA-018'!C39</f>
        <v>Entidad</v>
      </c>
      <c r="D32" s="86"/>
      <c r="G32" s="86" t="str">
        <f>+'FOR-CSA-018'!H39</f>
        <v>EPS Comfenalco Valle.</v>
      </c>
      <c r="H32" s="83"/>
      <c r="I32" s="83"/>
      <c r="J32" s="67"/>
    </row>
    <row r="33" spans="2:10" ht="13" x14ac:dyDescent="0.3">
      <c r="B33" s="66"/>
      <c r="C33" s="86"/>
      <c r="D33" s="86"/>
      <c r="G33" s="86"/>
      <c r="H33" s="83"/>
      <c r="I33" s="83"/>
      <c r="J33" s="67"/>
    </row>
    <row r="34" spans="2:10" ht="13" x14ac:dyDescent="0.3">
      <c r="B34" s="66"/>
      <c r="C34" s="86"/>
      <c r="D34" s="86"/>
      <c r="G34" s="86"/>
      <c r="H34" s="83"/>
      <c r="I34" s="83"/>
      <c r="J34" s="67"/>
    </row>
    <row r="35" spans="2:10" ht="14" x14ac:dyDescent="0.25">
      <c r="B35" s="66"/>
      <c r="C35" s="102" t="s">
        <v>110</v>
      </c>
      <c r="D35" s="102"/>
      <c r="E35" s="102"/>
      <c r="F35" s="102"/>
      <c r="G35" s="102"/>
      <c r="H35" s="102"/>
      <c r="I35" s="102"/>
      <c r="J35" s="67"/>
    </row>
    <row r="36" spans="2:10" ht="13" x14ac:dyDescent="0.3">
      <c r="B36" s="66"/>
      <c r="C36" s="86"/>
      <c r="D36" s="86"/>
      <c r="G36" s="86"/>
      <c r="H36" s="83"/>
      <c r="I36" s="83"/>
      <c r="J36" s="67"/>
    </row>
    <row r="37" spans="2:10" ht="18.75" customHeight="1" thickBot="1" x14ac:dyDescent="0.3">
      <c r="B37" s="88"/>
      <c r="C37" s="89"/>
      <c r="D37" s="89"/>
      <c r="E37" s="89"/>
      <c r="F37" s="89"/>
      <c r="G37" s="85"/>
      <c r="H37" s="85"/>
      <c r="I37" s="85"/>
      <c r="J37" s="90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DELTAPRO10</dc:creator>
  <cp:lastModifiedBy>Neyla Lizeth Ome Guamanga</cp:lastModifiedBy>
  <dcterms:created xsi:type="dcterms:W3CDTF">2023-03-09T16:36:08Z</dcterms:created>
  <dcterms:modified xsi:type="dcterms:W3CDTF">2025-04-09T04:43:21Z</dcterms:modified>
</cp:coreProperties>
</file>